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SisselPedersenLundeb\Downloads\"/>
    </mc:Choice>
  </mc:AlternateContent>
  <xr:revisionPtr revIDLastSave="0" documentId="13_ncr:1_{FE669D85-D3D5-4F3C-9310-F836DF89C51A}" xr6:coauthVersionLast="47" xr6:coauthVersionMax="47" xr10:uidLastSave="{00000000-0000-0000-0000-000000000000}"/>
  <bookViews>
    <workbookView xWindow="-110" yWindow="-110" windowWidth="19420" windowHeight="11500" tabRatio="500" xr2:uid="{00000000-000D-0000-FFFF-FFFF00000000}"/>
  </bookViews>
  <sheets>
    <sheet name="Start Here" sheetId="1" r:id="rId1"/>
    <sheet name="1 Generate" sheetId="2" r:id="rId2"/>
    <sheet name="2 Options" sheetId="3" r:id="rId3"/>
    <sheet name="3 Score" sheetId="4" r:id="rId4"/>
    <sheet name="4 Compare" sheetId="5" r:id="rId5"/>
    <sheet name="5 Decision" sheetId="6" r:id="rId6"/>
    <sheet name="Example"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3" i="5" l="1"/>
  <c r="E13" i="5"/>
  <c r="D13" i="5"/>
  <c r="C13" i="5"/>
  <c r="I12" i="5"/>
  <c r="F12" i="5"/>
  <c r="D12" i="5"/>
  <c r="C12" i="5"/>
  <c r="H11" i="5"/>
  <c r="G11" i="5"/>
  <c r="D11" i="5"/>
  <c r="C11" i="5"/>
  <c r="H10" i="5"/>
  <c r="F10" i="5"/>
  <c r="E10" i="5"/>
  <c r="D10" i="5"/>
  <c r="C10" i="5"/>
  <c r="I9" i="5"/>
  <c r="F9" i="5"/>
  <c r="D9" i="5"/>
  <c r="C9" i="5"/>
  <c r="G8" i="5"/>
  <c r="D8" i="5"/>
  <c r="C8" i="5"/>
  <c r="M37" i="4"/>
  <c r="L13" i="5" s="1"/>
  <c r="L37" i="4"/>
  <c r="K37" i="4"/>
  <c r="J37" i="4"/>
  <c r="I13" i="5" s="1"/>
  <c r="M36" i="4"/>
  <c r="N36" i="4" s="1"/>
  <c r="L36" i="4"/>
  <c r="K36" i="4"/>
  <c r="J36" i="4"/>
  <c r="H13" i="5" s="1"/>
  <c r="M35" i="4"/>
  <c r="N35" i="4" s="1"/>
  <c r="L35" i="4"/>
  <c r="K35" i="4"/>
  <c r="J35" i="4"/>
  <c r="G13" i="5" s="1"/>
  <c r="N34" i="4"/>
  <c r="M34" i="4"/>
  <c r="L34" i="4"/>
  <c r="K34" i="4"/>
  <c r="J34" i="4"/>
  <c r="M33" i="4"/>
  <c r="N33" i="4" s="1"/>
  <c r="L33" i="4"/>
  <c r="K33" i="4"/>
  <c r="J33" i="4"/>
  <c r="B33" i="4"/>
  <c r="M32" i="4"/>
  <c r="N32" i="4" s="1"/>
  <c r="L32" i="4"/>
  <c r="K32" i="4"/>
  <c r="J32" i="4"/>
  <c r="M31" i="4"/>
  <c r="N31" i="4" s="1"/>
  <c r="L31" i="4"/>
  <c r="K31" i="4"/>
  <c r="J31" i="4"/>
  <c r="H12" i="5" s="1"/>
  <c r="M30" i="4"/>
  <c r="N30" i="4" s="1"/>
  <c r="L30" i="4"/>
  <c r="K30" i="4"/>
  <c r="J30" i="4"/>
  <c r="G12" i="5" s="1"/>
  <c r="M29" i="4"/>
  <c r="L12" i="5" s="1"/>
  <c r="L29" i="4"/>
  <c r="K29" i="4"/>
  <c r="J29" i="4"/>
  <c r="M28" i="4"/>
  <c r="N28" i="4" s="1"/>
  <c r="L28" i="4"/>
  <c r="K28" i="4"/>
  <c r="J28" i="4"/>
  <c r="E12" i="5" s="1"/>
  <c r="B28" i="4"/>
  <c r="M27" i="4"/>
  <c r="N27" i="4" s="1"/>
  <c r="L27" i="4"/>
  <c r="K27" i="4"/>
  <c r="J27" i="4"/>
  <c r="I11" i="5" s="1"/>
  <c r="N26" i="4"/>
  <c r="M26" i="4"/>
  <c r="L26" i="4"/>
  <c r="K26" i="4"/>
  <c r="J26" i="4"/>
  <c r="M25" i="4"/>
  <c r="N25" i="4" s="1"/>
  <c r="L25" i="4"/>
  <c r="K25" i="4"/>
  <c r="J25" i="4"/>
  <c r="M24" i="4"/>
  <c r="N24" i="4" s="1"/>
  <c r="L24" i="4"/>
  <c r="K24" i="4"/>
  <c r="J24" i="4"/>
  <c r="F11" i="5" s="1"/>
  <c r="N23" i="4"/>
  <c r="M23" i="4"/>
  <c r="L11" i="5" s="1"/>
  <c r="L23" i="4"/>
  <c r="K23" i="4"/>
  <c r="J23" i="4"/>
  <c r="E11" i="5" s="1"/>
  <c r="B23" i="4"/>
  <c r="M22" i="4"/>
  <c r="N22" i="4" s="1"/>
  <c r="L22" i="4"/>
  <c r="K22" i="4"/>
  <c r="J22" i="4"/>
  <c r="I10" i="5" s="1"/>
  <c r="M21" i="4"/>
  <c r="N21" i="4" s="1"/>
  <c r="L21" i="4"/>
  <c r="K21" i="4"/>
  <c r="J21" i="4"/>
  <c r="M20" i="4"/>
  <c r="N20" i="4" s="1"/>
  <c r="L20" i="4"/>
  <c r="K20" i="4"/>
  <c r="J20" i="4"/>
  <c r="G10" i="5" s="1"/>
  <c r="N19" i="4"/>
  <c r="M19" i="4"/>
  <c r="L19" i="4"/>
  <c r="K19" i="4"/>
  <c r="J19" i="4"/>
  <c r="M18" i="4"/>
  <c r="N18" i="4" s="1"/>
  <c r="L18" i="4"/>
  <c r="K18" i="4"/>
  <c r="J18" i="4"/>
  <c r="B18" i="4"/>
  <c r="M17" i="4"/>
  <c r="N17" i="4" s="1"/>
  <c r="L17" i="4"/>
  <c r="K17" i="4"/>
  <c r="J17" i="4"/>
  <c r="M16" i="4"/>
  <c r="N16" i="4" s="1"/>
  <c r="L16" i="4"/>
  <c r="K16" i="4"/>
  <c r="J16" i="4"/>
  <c r="H9" i="5" s="1"/>
  <c r="N15" i="4"/>
  <c r="M15" i="4"/>
  <c r="L15" i="4"/>
  <c r="K15" i="4"/>
  <c r="J15" i="4"/>
  <c r="G9" i="5" s="1"/>
  <c r="M14" i="4"/>
  <c r="N14" i="4" s="1"/>
  <c r="L14" i="4"/>
  <c r="K14" i="4"/>
  <c r="J14" i="4"/>
  <c r="M13" i="4"/>
  <c r="N13" i="4" s="1"/>
  <c r="L13" i="4"/>
  <c r="K13" i="4"/>
  <c r="J13" i="4"/>
  <c r="E9" i="5" s="1"/>
  <c r="B13" i="4"/>
  <c r="M12" i="4"/>
  <c r="N12" i="4" s="1"/>
  <c r="L12" i="4"/>
  <c r="K12" i="4"/>
  <c r="J12" i="4"/>
  <c r="I8" i="5" s="1"/>
  <c r="N11" i="4"/>
  <c r="M11" i="4"/>
  <c r="L11" i="4"/>
  <c r="K11" i="4"/>
  <c r="J11" i="4"/>
  <c r="H8" i="5" s="1"/>
  <c r="M10" i="4"/>
  <c r="N10" i="4" s="1"/>
  <c r="L10" i="4"/>
  <c r="K10" i="4"/>
  <c r="J10" i="4"/>
  <c r="M9" i="4"/>
  <c r="N9" i="4" s="1"/>
  <c r="L9" i="4"/>
  <c r="K9" i="4"/>
  <c r="J9" i="4"/>
  <c r="F8" i="5" s="1"/>
  <c r="M8" i="4"/>
  <c r="N8" i="4" s="1"/>
  <c r="L8" i="4"/>
  <c r="K8" i="4"/>
  <c r="J8" i="4"/>
  <c r="E8" i="5" s="1"/>
  <c r="B8" i="4"/>
  <c r="B16" i="3"/>
  <c r="E13" i="3"/>
  <c r="E12" i="3"/>
  <c r="E11" i="3"/>
  <c r="E10" i="3"/>
  <c r="E9" i="3"/>
  <c r="E8" i="3"/>
  <c r="C5" i="3"/>
  <c r="C4" i="3"/>
  <c r="C7" i="2"/>
  <c r="N13" i="5" l="1"/>
  <c r="M13" i="5"/>
  <c r="J12" i="5"/>
  <c r="K12" i="5" s="1"/>
  <c r="J9" i="5"/>
  <c r="K9" i="5" s="1"/>
  <c r="J11" i="5"/>
  <c r="K11" i="5" s="1"/>
  <c r="N12" i="5"/>
  <c r="M12" i="5"/>
  <c r="J13" i="5"/>
  <c r="K13" i="5" s="1"/>
  <c r="N11" i="5"/>
  <c r="M11" i="5"/>
  <c r="J8" i="5"/>
  <c r="J10" i="5"/>
  <c r="K10" i="5" s="1"/>
  <c r="L10" i="5"/>
  <c r="L9" i="5"/>
  <c r="L8" i="5"/>
  <c r="N29" i="4"/>
  <c r="N37" i="4"/>
  <c r="M10" i="5" l="1"/>
  <c r="N10" i="5"/>
  <c r="N9" i="5"/>
  <c r="M9" i="5"/>
  <c r="B17" i="5"/>
  <c r="B16" i="5"/>
  <c r="K8" i="5"/>
  <c r="N8" i="5"/>
  <c r="M8" i="5"/>
</calcChain>
</file>

<file path=xl/sharedStrings.xml><?xml version="1.0" encoding="utf-8"?>
<sst xmlns="http://schemas.openxmlformats.org/spreadsheetml/2006/main" count="281" uniqueCount="199">
  <si>
    <t>Solution Selection Kit</t>
  </si>
  <si>
    <t>Free resource for readers of Never Fight the Same Fire Twice  |  Chapter 5: Solve  |  Lean Tech AS, leantech.no</t>
  </si>
  <si>
    <t>This kit does two jobs, and it keeps them apart on purpose: it widens your options first, then evaluates them against the same five criteria. Mixing the two is the fastest way to land on a mediocre solution.</t>
  </si>
  <si>
    <t>Before you open this kit</t>
  </si>
  <si>
    <t>Analyze must be finished. You need a root cause proven with data, not a theory the team agrees on. If you cannot point at the evidence, go back to Chapter 4. Solving an unproven cause is how you end up fighting the same fire twice.</t>
  </si>
  <si>
    <t>The one rule</t>
  </si>
  <si>
    <t>Generate before you evaluate. Every option on the table before any option is judged. The person with the obvious fix speaks first, everyone nods, and the three better options never see daylight.</t>
  </si>
  <si>
    <t>What this kit is not</t>
  </si>
  <si>
    <t>It is not a voting machine. The highest total does not make the decision. Two things do: whether the option acts on the proven root cause, and what the person holding the authority decides once your recommendation is on the record.</t>
  </si>
  <si>
    <t>The most valuable thing this sheet produces is not the total. It is the large gaps between individual scores. When one person scores effect on root cause a 5 and another a 2, they are not disagreeing about a number. They are disagreeing about how the solution works. Find that out before you commit.</t>
  </si>
  <si>
    <t>How to use it</t>
  </si>
  <si>
    <t>Tab 1 Generate</t>
  </si>
  <si>
    <t>Write the root cause and the goal at the top. Everyone writes solutions independently, in silence, before anyone speaks.</t>
  </si>
  <si>
    <t>Tab 2 Options</t>
  </si>
  <si>
    <t>Shortlist up to six options worth evaluating. Classify each one on the solution hierarchy. The sheet warns you if every option is detection or tracking.</t>
  </si>
  <si>
    <t>Tab 3 Score</t>
  </si>
  <si>
    <t>Each person scores every option on the same five criteria, in their own column. Score on paper first if you can, then enter. The sheet shows the average and the spread.</t>
  </si>
  <si>
    <t>Tab 4 Compare</t>
  </si>
  <si>
    <t>Read the gaps before you read the ranking. Clarify the assumptions behind the big differences, then look at the totals.</t>
  </si>
  <si>
    <t>Tab 5 Decision</t>
  </si>
  <si>
    <t>Write the recommendation, name the person who decides, and record what they decided. The team recommends. The authority decides.</t>
  </si>
  <si>
    <t>Tab Example</t>
  </si>
  <si>
    <t>A worked example using the empty-box case from Chapter 5. Read it once before you start.</t>
  </si>
  <si>
    <t>The solution hierarchy</t>
  </si>
  <si>
    <t>Level</t>
  </si>
  <si>
    <t>What it does</t>
  </si>
  <si>
    <t>What that means</t>
  </si>
  <si>
    <t>Empty-box example (Chapter 5)</t>
  </si>
  <si>
    <t>Level 1</t>
  </si>
  <si>
    <t>Eliminate the root cause</t>
  </si>
  <si>
    <t>The failure cannot happen any more. Highest value.</t>
  </si>
  <si>
    <t>Fix the filling step so a box is never empty.</t>
  </si>
  <si>
    <t>Level 2</t>
  </si>
  <si>
    <t>Prevent the failure</t>
  </si>
  <si>
    <t>The root cause may remain, but a barrier stops it producing the failure.</t>
  </si>
  <si>
    <t>Interlock stops the line if fill weight is missing.</t>
  </si>
  <si>
    <t>Level 3</t>
  </si>
  <si>
    <t>Detect the failure</t>
  </si>
  <si>
    <t>You catch it after it has happened and sort it out.</t>
  </si>
  <si>
    <t>X-ray scanner, or a fan that blows empty boxes off.</t>
  </si>
  <si>
    <t>Level 4</t>
  </si>
  <si>
    <t>Track the failure</t>
  </si>
  <si>
    <t>You record that it happened, after the customer has it.</t>
  </si>
  <si>
    <t>Traceability log and a complaint report.</t>
  </si>
  <si>
    <t>Most teams live on levels 3 and 4: better alarms, tighter inspections, more checks. Detection is not prevention. Level 3 and 4 options are not worthless, but a portfolio made only of them is symptom management with a project plan attached.</t>
  </si>
  <si>
    <t>The five criteria</t>
  </si>
  <si>
    <t>1. Effect on root cause  (5 = eliminates it, 1 = does not touch it)</t>
  </si>
  <si>
    <t>2. Cost to implement  (5 = low cost, 1 = high cost)</t>
  </si>
  <si>
    <t>3. Time to implement  (5 = quick, 1 = long)</t>
  </si>
  <si>
    <t>4. Risk to safety, quality, operations  (5 = low risk, 1 = high risk)</t>
  </si>
  <si>
    <t>5. Customer value  (5 = clear gain for the customer, 1 = none)</t>
  </si>
  <si>
    <t>Score 1 to 5. Five is always the better end of the scale, including for cost, time and risk. So a cheap, quick, low-risk option scores high on all three.</t>
  </si>
  <si>
    <t>Legend</t>
  </si>
  <si>
    <t>Yellow cell</t>
  </si>
  <si>
    <t>You fill this in.</t>
  </si>
  <si>
    <t>White or grey cell</t>
  </si>
  <si>
    <t>Calculated. Leave it alone.</t>
  </si>
  <si>
    <t>Lean Tech AS  |  sissel@leantech.no  |  leantech.no  |  Version 1.0</t>
  </si>
  <si>
    <t>1. Generate</t>
  </si>
  <si>
    <t>Widen the options. Nothing is judged, ranked or costed on this tab.</t>
  </si>
  <si>
    <t>Start here</t>
  </si>
  <si>
    <t>Proven root cause (from Analyze)</t>
  </si>
  <si>
    <t>Goal (from Focus)</t>
  </si>
  <si>
    <t>Move [metric] from [A] to [B] by [date]</t>
  </si>
  <si>
    <t>The question you ask</t>
  </si>
  <si>
    <t>Aim the question at the proven root cause. Not a general brainstorm about the problem.</t>
  </si>
  <si>
    <t>Ground rules</t>
  </si>
  <si>
    <t>•</t>
  </si>
  <si>
    <t>Silent and independent first. Everyone writes their own ideas before anyone speaks. This is brainwriting, the same principle as the Focus tree.</t>
  </si>
  <si>
    <t>Nothing is criticised, dismissed or ranked while ideas are being written. Evaluation happens on tab 3, not here.</t>
  </si>
  <si>
    <t>Aim high on the hierarchy. Push for at least one option that eliminates or prevents, not only options that detect.</t>
  </si>
  <si>
    <t>Quantity first. Five options is the minimum, not the target.</t>
  </si>
  <si>
    <t>If the ideas stall, ask these</t>
  </si>
  <si>
    <t>What would the ideal solution be if cost and time were no object?</t>
  </si>
  <si>
    <t>What would we do if we had to fix this in three weeks?</t>
  </si>
  <si>
    <t>What would someone from a completely different industry suggest?</t>
  </si>
  <si>
    <t>These are not meant to produce literal answers. They shift the team out of its current constraints.</t>
  </si>
  <si>
    <t>Brainwriting grid</t>
  </si>
  <si>
    <t>One column each. Write your own ideas before you read anyone else's. Add rows if you need them.</t>
  </si>
  <si>
    <t>Person 1</t>
  </si>
  <si>
    <t>Person 2</t>
  </si>
  <si>
    <t>Person 3</t>
  </si>
  <si>
    <t>Person 4</t>
  </si>
  <si>
    <t>Person 5</t>
  </si>
  <si>
    <t>Person 6</t>
  </si>
  <si>
    <t>Idea 1</t>
  </si>
  <si>
    <t>Idea 2</t>
  </si>
  <si>
    <t>Idea 3</t>
  </si>
  <si>
    <t>Idea 4</t>
  </si>
  <si>
    <t>Idea 5</t>
  </si>
  <si>
    <t>Idea 6</t>
  </si>
  <si>
    <t>Idea 7</t>
  </si>
  <si>
    <t>Idea 8</t>
  </si>
  <si>
    <t>Idea 9</t>
  </si>
  <si>
    <t>Idea 10</t>
  </si>
  <si>
    <t>Done? Then and only then go to tab 2 and shortlist the options worth evaluating.</t>
  </si>
  <si>
    <t>2. Options and hierarchy level</t>
  </si>
  <si>
    <t>Shortlist up to six options. Classify each one before anyone scores it.</t>
  </si>
  <si>
    <t>Root cause</t>
  </si>
  <si>
    <t>Goal</t>
  </si>
  <si>
    <t>ID</t>
  </si>
  <si>
    <t>Solution option (one sentence, plain language)</t>
  </si>
  <si>
    <t>Level (1-4)</t>
  </si>
  <si>
    <t>What that level means</t>
  </si>
  <si>
    <t>Does it act on the cause, or on the symptom?</t>
  </si>
  <si>
    <t>A</t>
  </si>
  <si>
    <t>B</t>
  </si>
  <si>
    <t>C</t>
  </si>
  <si>
    <t>D</t>
  </si>
  <si>
    <t>E</t>
  </si>
  <si>
    <t>F</t>
  </si>
  <si>
    <t>Hierarchy check</t>
  </si>
  <si>
    <t>Reference: the four levels</t>
  </si>
  <si>
    <t>Example</t>
  </si>
  <si>
    <t>A level 3 or 4 option can still be the right thing to do while you work on elimination. What it cannot be is your whole portfolio.</t>
  </si>
  <si>
    <t>3. Score</t>
  </si>
  <si>
    <t>Everyone scores every option against the same five criteria. Own column. Own judgement.</t>
  </si>
  <si>
    <t>Score on paper first if you can, then type your column in. Reading someone else's number before you have formed your own is how a team ends up with five identical opinions and one silent doubt.</t>
  </si>
  <si>
    <t>Scale 1 to 5. Five is always the better end, including for cost, time and risk.</t>
  </si>
  <si>
    <t>Type your name over Scorer 1, Scorer 2 and so on in the yellow header cells.</t>
  </si>
  <si>
    <t>Option</t>
  </si>
  <si>
    <t>Criterion</t>
  </si>
  <si>
    <t>Scorer 1</t>
  </si>
  <si>
    <t>Scorer 2</t>
  </si>
  <si>
    <t>Scorer 3</t>
  </si>
  <si>
    <t>Scorer 4</t>
  </si>
  <si>
    <t>Scorer 5</t>
  </si>
  <si>
    <t>Scorer 6</t>
  </si>
  <si>
    <t>Average</t>
  </si>
  <si>
    <t>Min</t>
  </si>
  <si>
    <t>Max</t>
  </si>
  <si>
    <t>Spread</t>
  </si>
  <si>
    <t>Read this</t>
  </si>
  <si>
    <t>The spread column is the point of this tab. A spread of 2 or more means two people are describing different mechanisms. Clarify the assumption before anyone looks at a total.</t>
  </si>
  <si>
    <t>4. Compare</t>
  </si>
  <si>
    <t>Read the gaps first. Read the ranking second. Neither one makes the decision.</t>
  </si>
  <si>
    <t>Weights are a team decision made before scoring, not an adjustment made after you see the results. Equal weights are a valid choice.</t>
  </si>
  <si>
    <t>Effect on root cause</t>
  </si>
  <si>
    <t>Cost</t>
  </si>
  <si>
    <t>Time</t>
  </si>
  <si>
    <t>Risk</t>
  </si>
  <si>
    <t>Customer value</t>
  </si>
  <si>
    <t>Weighted total</t>
  </si>
  <si>
    <t>Rank</t>
  </si>
  <si>
    <t>Biggest gap</t>
  </si>
  <si>
    <t>Where the gap is</t>
  </si>
  <si>
    <t>What to do about it</t>
  </si>
  <si>
    <t>Criterion weight (1-5, set before scoring)</t>
  </si>
  <si>
    <t>Before you accept the ranking</t>
  </si>
  <si>
    <t>One question separates a useful matrix from a scoring exercise: does this solution target the root cause, or are we still managing the symptom? Run the empty-box options through it and the answer is immediate. The fan and the X-ray both score nothing on effect on root cause.</t>
  </si>
  <si>
    <t>The rank is an input to the conversation, not the output of it.</t>
  </si>
  <si>
    <t>5. Recommendation and decision</t>
  </si>
  <si>
    <t>The team recommends. The authority decides. Two roles, kept separate.</t>
  </si>
  <si>
    <t>Blur these two and resistance grows. Keep them apart and the recommendation stays on the record, the criteria stay visible, and the basis for the decision is documented whichever way it goes.</t>
  </si>
  <si>
    <t>The recommendation</t>
  </si>
  <si>
    <t>Recommended option</t>
  </si>
  <si>
    <t>Why, in one sentence</t>
  </si>
  <si>
    <t>We recommend Option [X] because it scores highest on [criterion] and [criterion], and the cost difference against Option [Y] is recoverable within [period].</t>
  </si>
  <si>
    <t>Where it sits on the hierarchy</t>
  </si>
  <si>
    <t>What it does to the proven root cause</t>
  </si>
  <si>
    <t>Options considered and set aside, with the reason</t>
  </si>
  <si>
    <t>Assumptions the team clarified while scoring</t>
  </si>
  <si>
    <t>Recommended by (names)</t>
  </si>
  <si>
    <t>Date</t>
  </si>
  <si>
    <t>The decision</t>
  </si>
  <si>
    <t>Who holds the authority to decide</t>
  </si>
  <si>
    <t>Do they have a conflict of interest here? If yes, who decides instead?</t>
  </si>
  <si>
    <t>Decision</t>
  </si>
  <si>
    <t>Accepted / Accepted with changes / Not accepted</t>
  </si>
  <si>
    <t>If changed or declined, on what grounds</t>
  </si>
  <si>
    <t>Decided on (date)</t>
  </si>
  <si>
    <t>Process owner who will carry it into Track</t>
  </si>
  <si>
    <t>Checkpoint before you move to Track</t>
  </si>
  <si>
    <t>Options were generated before any of them were evaluated.</t>
  </si>
  <si>
    <t>Every person scored independently, then the differences were discussed.</t>
  </si>
  <si>
    <t>At least one option acted at level 1 or 2, and the chosen one targets the proven root cause.</t>
  </si>
  <si>
    <t>A clear recommendation went to whoever holds the authority, and they have made the decision.</t>
  </si>
  <si>
    <t>A named process owner is ready to take it into Track.</t>
  </si>
  <si>
    <t>The test: is this solution aimed at the root cause, or are we still managing the symptom?</t>
  </si>
  <si>
    <t>Next step: Track. Download the Handover Kit to name who watches the metric, decide what triggers action, and confirm the handover is real before the team walks away.</t>
  </si>
  <si>
    <t>Example: the empty boxes</t>
  </si>
  <si>
    <t>The case from Chapter 5, scored the way this kit intends. Illustrative numbers only.</t>
  </si>
  <si>
    <t>Root cause (proven in Analyze): the filler releases a box to the conveyor without confirming fill weight, so any upstream jam produces an empty box that looks identical to a full one.</t>
  </si>
  <si>
    <t>Goal (from Focus): reduce empty boxes shipped from 41 per month to fewer than 2 per month by 30 November.</t>
  </si>
  <si>
    <t>Criterion weight</t>
  </si>
  <si>
    <t>Interlock the filler so it cannot release a box until fill weight is confirmed</t>
  </si>
  <si>
    <t>No large gaps. The team is reading this option the same way.</t>
  </si>
  <si>
    <t>Redesign the upstream jam clearing so the jam that empties the box cannot occur</t>
  </si>
  <si>
    <t>Clarify Cost before you rank anything. One person costed the rebuild, another costed a modification.</t>
  </si>
  <si>
    <t>X-ray scanner on the conveyor, operator removes flagged boxes</t>
  </si>
  <si>
    <t>Minor spread.</t>
  </si>
  <si>
    <t>Fan next to the conveyor blows empty boxes off the line</t>
  </si>
  <si>
    <t>Log every empty-box complaint and trace it back to the batch</t>
  </si>
  <si>
    <t>How to read this example</t>
  </si>
  <si>
    <t>Option D, the fan, is cheap and quick and scores well on three criteria. It still does nothing to the root cause. Boxes keep coming out empty. The line just gets better at catching them.</t>
  </si>
  <si>
    <t>Option B carries the biggest gap on the sheet: 2.0 points on cost. That is not a rounding difference. One person priced a full rebuild of the jam clearing, another priced a modification to the existing guide. Until that is resolved, the total for B is meaningless.</t>
  </si>
  <si>
    <t>Option A wins on the weighted total, and it wins for the right reason: it is the only high-scoring option that acts at level 1. Effect on root cause carries the heaviest weight, which the team agreed before anyone scored.</t>
  </si>
  <si>
    <t>The team recommended A, with D as an interim measure while A was built. Detection alongside elimination is a reasonable choice. Detection instead of elimination is not.</t>
  </si>
  <si>
    <t>The numbers on this tab are illustrative. They exist to show you how to read the sheet, not as a benchmark for your own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</si>
</sst>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charset val="1"/>
    </font>
    <font>
      <b/>
      <sz val="16"/>
      <color rgb="FFFFFFFF"/>
      <name val="Arial"/>
      <charset val="1"/>
    </font>
    <font>
      <i/>
      <sz val="9"/>
      <color rgb="FF595959"/>
      <name val="Arial"/>
      <charset val="1"/>
    </font>
    <font>
      <sz val="10"/>
      <name val="Arial"/>
      <charset val="1"/>
    </font>
    <font>
      <b/>
      <sz val="12"/>
      <color rgb="FFFFFFFF"/>
      <name val="Arial"/>
      <charset val="1"/>
    </font>
    <font>
      <b/>
      <sz val="10"/>
      <name val="Arial"/>
      <charset val="1"/>
    </font>
    <font>
      <b/>
      <sz val="10"/>
      <color rgb="FFFFFFFF"/>
      <name val="Arial"/>
      <charset val="1"/>
    </font>
    <font>
      <b/>
      <sz val="10"/>
      <color rgb="FF007681"/>
      <name val="Arial"/>
      <charset val="1"/>
    </font>
    <font>
      <sz val="10"/>
      <color rgb="FF404040"/>
      <name val="Arial"/>
      <charset val="1"/>
    </font>
    <font>
      <b/>
      <sz val="11"/>
      <name val="Arial"/>
      <charset val="1"/>
    </font>
  </fonts>
  <fills count="8">
    <fill>
      <patternFill patternType="none"/>
    </fill>
    <fill>
      <patternFill patternType="gray125"/>
    </fill>
    <fill>
      <patternFill patternType="solid">
        <fgColor rgb="FF007681"/>
        <bgColor rgb="FF008080"/>
      </patternFill>
    </fill>
    <fill>
      <patternFill patternType="solid">
        <fgColor rgb="FFE2EFDA"/>
        <bgColor rgb="FFD9EDEF"/>
      </patternFill>
    </fill>
    <fill>
      <patternFill patternType="solid">
        <fgColor rgb="FFF2F2F2"/>
        <bgColor rgb="FFE2EFDA"/>
      </patternFill>
    </fill>
    <fill>
      <patternFill patternType="solid">
        <fgColor rgb="FFFFF6D5"/>
        <bgColor rgb="FFF2F2F2"/>
      </patternFill>
    </fill>
    <fill>
      <patternFill patternType="solid">
        <fgColor rgb="FFD9EDEF"/>
        <bgColor rgb="FFE2EFDA"/>
      </patternFill>
    </fill>
    <fill>
      <patternFill patternType="solid">
        <fgColor rgb="FFFCE4D6"/>
        <bgColor rgb="FFFFF6D5"/>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diagonal/>
    </border>
  </borders>
  <cellStyleXfs count="1">
    <xf numFmtId="0" fontId="0" fillId="0" borderId="0"/>
  </cellStyleXfs>
  <cellXfs count="40">
    <xf numFmtId="0" fontId="0" fillId="0" borderId="0" xfId="0"/>
    <xf numFmtId="0" fontId="9" fillId="0" borderId="0" xfId="0" applyFont="1" applyAlignment="1">
      <alignment vertical="top" wrapText="1"/>
    </xf>
    <xf numFmtId="0" fontId="5" fillId="5" borderId="1" xfId="0" applyFont="1" applyFill="1" applyBorder="1" applyAlignment="1">
      <alignment vertical="top" wrapText="1"/>
    </xf>
    <xf numFmtId="0" fontId="5" fillId="0" borderId="3" xfId="0" applyFont="1" applyBorder="1" applyAlignment="1">
      <alignment vertical="top" wrapText="1"/>
    </xf>
    <xf numFmtId="0" fontId="9" fillId="5" borderId="1" xfId="0" applyFont="1" applyFill="1" applyBorder="1" applyAlignment="1">
      <alignment vertical="top" wrapText="1"/>
    </xf>
    <xf numFmtId="0" fontId="8" fillId="6" borderId="2" xfId="0" applyFont="1" applyFill="1" applyBorder="1" applyAlignment="1">
      <alignment vertical="top" wrapText="1"/>
    </xf>
    <xf numFmtId="0" fontId="7" fillId="0" borderId="2" xfId="0" applyFont="1" applyBorder="1" applyAlignment="1">
      <alignment vertical="top" wrapText="1"/>
    </xf>
    <xf numFmtId="0" fontId="3" fillId="5" borderId="2" xfId="0" applyFont="1" applyFill="1" applyBorder="1" applyAlignment="1">
      <alignment vertical="top" wrapText="1"/>
    </xf>
    <xf numFmtId="0" fontId="2" fillId="0" borderId="0" xfId="0" applyFont="1" applyAlignment="1">
      <alignment vertical="top" wrapText="1"/>
    </xf>
    <xf numFmtId="0" fontId="5" fillId="0" borderId="0" xfId="0" applyFont="1" applyAlignment="1">
      <alignment vertical="top" wrapText="1"/>
    </xf>
    <xf numFmtId="0" fontId="4" fillId="2" borderId="0" xfId="0" applyFont="1" applyFill="1" applyAlignment="1">
      <alignment vertical="center" indent="1"/>
    </xf>
    <xf numFmtId="0" fontId="3" fillId="0" borderId="0" xfId="0" applyFont="1" applyAlignment="1">
      <alignment vertical="top" wrapText="1"/>
    </xf>
    <xf numFmtId="0" fontId="2" fillId="0" borderId="0" xfId="0" applyFont="1" applyAlignment="1">
      <alignment horizontal="left" vertical="center" indent="1"/>
    </xf>
    <xf numFmtId="0" fontId="1" fillId="2" borderId="0" xfId="0" applyFont="1" applyFill="1" applyAlignment="1">
      <alignment horizontal="left" vertical="center" indent="1"/>
    </xf>
    <xf numFmtId="0" fontId="5" fillId="0" borderId="0" xfId="0" applyFont="1" applyAlignment="1">
      <alignment vertical="top" wrapText="1"/>
    </xf>
    <xf numFmtId="0" fontId="6" fillId="2" borderId="1" xfId="0" applyFont="1" applyFill="1" applyBorder="1" applyAlignment="1">
      <alignment horizontal="center" vertical="center" wrapText="1"/>
    </xf>
    <xf numFmtId="0" fontId="5" fillId="3" borderId="1" xfId="0" applyFont="1" applyFill="1" applyBorder="1" applyAlignment="1">
      <alignment vertical="top" wrapText="1"/>
    </xf>
    <xf numFmtId="0" fontId="3" fillId="3" borderId="1" xfId="0" applyFont="1" applyFill="1" applyBorder="1" applyAlignment="1">
      <alignment vertical="top" wrapText="1"/>
    </xf>
    <xf numFmtId="0" fontId="5" fillId="4" borderId="1" xfId="0" applyFont="1" applyFill="1" applyBorder="1" applyAlignment="1">
      <alignment vertical="top" wrapText="1"/>
    </xf>
    <xf numFmtId="0" fontId="3" fillId="4" borderId="1" xfId="0" applyFont="1" applyFill="1" applyBorder="1" applyAlignment="1">
      <alignment vertical="top" wrapText="1"/>
    </xf>
    <xf numFmtId="0" fontId="5" fillId="5" borderId="1" xfId="0" applyFont="1" applyFill="1" applyBorder="1"/>
    <xf numFmtId="0" fontId="3" fillId="0" borderId="0" xfId="0" applyFont="1"/>
    <xf numFmtId="0" fontId="5" fillId="4" borderId="1" xfId="0" applyFont="1" applyFill="1" applyBorder="1"/>
    <xf numFmtId="0" fontId="5" fillId="0" borderId="0" xfId="0" applyFont="1"/>
    <xf numFmtId="0" fontId="5" fillId="0" borderId="0" xfId="0" applyFont="1" applyAlignment="1">
      <alignment horizontal="center" vertical="center"/>
    </xf>
    <xf numFmtId="0" fontId="3" fillId="5" borderId="1" xfId="0" applyFont="1" applyFill="1" applyBorder="1" applyAlignment="1">
      <alignment vertical="top" wrapText="1"/>
    </xf>
    <xf numFmtId="0" fontId="5" fillId="0" borderId="1" xfId="0" applyFont="1" applyBorder="1" applyAlignment="1">
      <alignment horizontal="center" vertical="center"/>
    </xf>
    <xf numFmtId="0" fontId="3" fillId="5" borderId="1" xfId="0" applyFont="1" applyFill="1" applyBorder="1" applyAlignment="1">
      <alignment horizontal="center" vertical="center"/>
    </xf>
    <xf numFmtId="0" fontId="8" fillId="0" borderId="1" xfId="0" applyFont="1" applyBorder="1" applyAlignment="1">
      <alignment horizontal="center" vertical="center" wrapText="1"/>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3" fillId="0" borderId="1" xfId="0" applyFont="1" applyBorder="1" applyAlignment="1">
      <alignment vertical="top" wrapText="1"/>
    </xf>
    <xf numFmtId="164" fontId="8" fillId="0" borderId="1" xfId="0" applyNumberFormat="1" applyFont="1" applyBorder="1" applyAlignment="1">
      <alignment horizontal="center" vertical="center" wrapText="1"/>
    </xf>
    <xf numFmtId="0" fontId="8" fillId="0" borderId="1" xfId="0" applyFont="1" applyBorder="1" applyAlignment="1">
      <alignment vertical="top" wrapText="1"/>
    </xf>
    <xf numFmtId="164" fontId="3" fillId="0" borderId="1" xfId="0" applyNumberFormat="1" applyFont="1" applyBorder="1" applyAlignment="1">
      <alignment horizontal="center" vertical="center"/>
    </xf>
    <xf numFmtId="164" fontId="5" fillId="0" borderId="1" xfId="0" applyNumberFormat="1" applyFont="1" applyBorder="1" applyAlignment="1">
      <alignment horizontal="center" vertical="center"/>
    </xf>
    <xf numFmtId="164" fontId="3" fillId="7" borderId="1" xfId="0" applyNumberFormat="1" applyFont="1" applyFill="1" applyBorder="1" applyAlignment="1">
      <alignment horizontal="center" vertical="center"/>
    </xf>
    <xf numFmtId="0" fontId="3" fillId="7" borderId="1" xfId="0" applyFont="1" applyFill="1" applyBorder="1" applyAlignment="1">
      <alignment vertical="top" wrapText="1"/>
    </xf>
    <xf numFmtId="0" fontId="5" fillId="0" borderId="0" xfId="0" applyFont="1" applyAlignment="1">
      <alignment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681"/>
      <rgbColor rgb="FFBFBFBF"/>
      <rgbColor rgb="FF808080"/>
      <rgbColor rgb="FF9999FF"/>
      <rgbColor rgb="FF993366"/>
      <rgbColor rgb="FFFFF6D5"/>
      <rgbColor rgb="FFD9ED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E2EFDA"/>
      <rgbColor rgb="FFFFFF99"/>
      <rgbColor rgb="FF99CCFF"/>
      <rgbColor rgb="FFFF99CC"/>
      <rgbColor rgb="FFCC99FF"/>
      <rgbColor rgb="FFFCE4D6"/>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showGridLines="0" tabSelected="1" zoomScale="70" zoomScaleNormal="70" workbookViewId="0">
      <selection activeCell="N14" sqref="N14"/>
    </sheetView>
  </sheetViews>
  <sheetFormatPr baseColWidth="10" defaultColWidth="8.6328125" defaultRowHeight="14.5" x14ac:dyDescent="0.35"/>
  <cols>
    <col min="1" max="1" width="4" customWidth="1"/>
    <col min="2" max="2" width="26" customWidth="1"/>
    <col min="3" max="4" width="30" customWidth="1"/>
    <col min="5" max="5" width="34" customWidth="1"/>
    <col min="6" max="12" width="12" customWidth="1"/>
  </cols>
  <sheetData>
    <row r="1" spans="1:12" ht="30" customHeight="1" x14ac:dyDescent="0.35">
      <c r="A1" s="13" t="s">
        <v>0</v>
      </c>
      <c r="B1" s="13"/>
      <c r="C1" s="13"/>
      <c r="D1" s="13"/>
      <c r="E1" s="13"/>
      <c r="F1" s="13"/>
      <c r="G1" s="13"/>
      <c r="H1" s="13"/>
      <c r="I1" s="13"/>
      <c r="J1" s="13"/>
      <c r="K1" s="13"/>
      <c r="L1" s="13"/>
    </row>
    <row r="2" spans="1:12" ht="15.75" customHeight="1" x14ac:dyDescent="0.35">
      <c r="A2" s="12" t="s">
        <v>1</v>
      </c>
      <c r="B2" s="12"/>
      <c r="C2" s="12"/>
      <c r="D2" s="12"/>
      <c r="E2" s="12"/>
      <c r="F2" s="12"/>
      <c r="G2" s="12"/>
      <c r="H2" s="12"/>
      <c r="I2" s="12"/>
      <c r="J2" s="12"/>
      <c r="K2" s="12"/>
      <c r="L2" s="12"/>
    </row>
    <row r="4" spans="1:12" ht="31.5" customHeight="1" x14ac:dyDescent="0.35">
      <c r="A4" s="11" t="s">
        <v>2</v>
      </c>
      <c r="B4" s="11"/>
      <c r="C4" s="11"/>
      <c r="D4" s="11"/>
      <c r="E4" s="11"/>
      <c r="F4" s="11"/>
      <c r="G4" s="11"/>
      <c r="H4" s="11"/>
      <c r="I4" s="11"/>
      <c r="J4" s="11"/>
      <c r="K4" s="11"/>
      <c r="L4" s="11"/>
    </row>
    <row r="6" spans="1:12" ht="21.75" customHeight="1" x14ac:dyDescent="0.35">
      <c r="A6" s="10" t="s">
        <v>3</v>
      </c>
      <c r="B6" s="10"/>
      <c r="C6" s="10"/>
      <c r="D6" s="10"/>
      <c r="E6" s="10"/>
      <c r="F6" s="10"/>
      <c r="G6" s="10"/>
      <c r="H6" s="10"/>
      <c r="I6" s="10"/>
      <c r="J6" s="10"/>
      <c r="K6" s="10"/>
      <c r="L6" s="10"/>
    </row>
    <row r="7" spans="1:12" ht="31.5" customHeight="1" x14ac:dyDescent="0.35">
      <c r="A7" s="11" t="s">
        <v>4</v>
      </c>
      <c r="B7" s="11"/>
      <c r="C7" s="11"/>
      <c r="D7" s="11"/>
      <c r="E7" s="11"/>
      <c r="F7" s="11"/>
      <c r="G7" s="11"/>
      <c r="H7" s="11"/>
      <c r="I7" s="11"/>
      <c r="J7" s="11"/>
      <c r="K7" s="11"/>
      <c r="L7" s="11"/>
    </row>
    <row r="9" spans="1:12" ht="21.75" customHeight="1" x14ac:dyDescent="0.35">
      <c r="A9" s="10" t="s">
        <v>5</v>
      </c>
      <c r="B9" s="10"/>
      <c r="C9" s="10"/>
      <c r="D9" s="10"/>
      <c r="E9" s="10"/>
      <c r="F9" s="10"/>
      <c r="G9" s="10"/>
      <c r="H9" s="10"/>
      <c r="I9" s="10"/>
      <c r="J9" s="10"/>
      <c r="K9" s="10"/>
      <c r="L9" s="10"/>
    </row>
    <row r="10" spans="1:12" ht="30" customHeight="1" x14ac:dyDescent="0.35">
      <c r="A10" s="11" t="s">
        <v>6</v>
      </c>
      <c r="B10" s="11"/>
      <c r="C10" s="11"/>
      <c r="D10" s="11"/>
      <c r="E10" s="11"/>
      <c r="F10" s="11"/>
      <c r="G10" s="11"/>
      <c r="H10" s="11"/>
      <c r="I10" s="11"/>
      <c r="J10" s="11"/>
      <c r="K10" s="11"/>
      <c r="L10" s="11"/>
    </row>
    <row r="12" spans="1:12" ht="21.75" customHeight="1" x14ac:dyDescent="0.35">
      <c r="A12" s="10" t="s">
        <v>7</v>
      </c>
      <c r="B12" s="10"/>
      <c r="C12" s="10"/>
      <c r="D12" s="10"/>
      <c r="E12" s="10"/>
      <c r="F12" s="10"/>
      <c r="G12" s="10"/>
      <c r="H12" s="10"/>
      <c r="I12" s="10"/>
      <c r="J12" s="10"/>
      <c r="K12" s="10"/>
      <c r="L12" s="10"/>
    </row>
    <row r="13" spans="1:12" ht="30" customHeight="1" x14ac:dyDescent="0.35">
      <c r="A13" s="11" t="s">
        <v>8</v>
      </c>
      <c r="B13" s="11"/>
      <c r="C13" s="11"/>
      <c r="D13" s="11"/>
      <c r="E13" s="11"/>
      <c r="F13" s="11"/>
      <c r="G13" s="11"/>
      <c r="H13" s="11"/>
      <c r="I13" s="11"/>
      <c r="J13" s="11"/>
      <c r="K13" s="11"/>
      <c r="L13" s="11"/>
    </row>
    <row r="14" spans="1:12" ht="42" customHeight="1" x14ac:dyDescent="0.35">
      <c r="A14" s="9" t="s">
        <v>9</v>
      </c>
      <c r="B14" s="9"/>
      <c r="C14" s="9"/>
      <c r="D14" s="9"/>
      <c r="E14" s="9"/>
      <c r="F14" s="9"/>
      <c r="G14" s="9"/>
      <c r="H14" s="9"/>
      <c r="I14" s="9"/>
      <c r="J14" s="9"/>
      <c r="K14" s="9"/>
      <c r="L14" s="9"/>
    </row>
    <row r="16" spans="1:12" ht="21.75" customHeight="1" x14ac:dyDescent="0.35">
      <c r="A16" s="10" t="s">
        <v>10</v>
      </c>
      <c r="B16" s="10"/>
      <c r="C16" s="10"/>
      <c r="D16" s="10"/>
      <c r="E16" s="10"/>
      <c r="F16" s="10"/>
      <c r="G16" s="10"/>
      <c r="H16" s="10"/>
      <c r="I16" s="10"/>
      <c r="J16" s="10"/>
      <c r="K16" s="10"/>
      <c r="L16" s="10"/>
    </row>
    <row r="17" spans="1:12" ht="27.75" customHeight="1" x14ac:dyDescent="0.35">
      <c r="B17" s="14" t="s">
        <v>11</v>
      </c>
      <c r="C17" s="11" t="s">
        <v>12</v>
      </c>
      <c r="D17" s="11"/>
      <c r="E17" s="11"/>
      <c r="F17" s="11"/>
    </row>
    <row r="18" spans="1:12" ht="27.75" customHeight="1" x14ac:dyDescent="0.35">
      <c r="B18" s="14" t="s">
        <v>13</v>
      </c>
      <c r="C18" s="11" t="s">
        <v>14</v>
      </c>
      <c r="D18" s="11"/>
      <c r="E18" s="11"/>
      <c r="F18" s="11"/>
    </row>
    <row r="19" spans="1:12" ht="27.75" customHeight="1" x14ac:dyDescent="0.35">
      <c r="B19" s="14" t="s">
        <v>15</v>
      </c>
      <c r="C19" s="11" t="s">
        <v>16</v>
      </c>
      <c r="D19" s="11"/>
      <c r="E19" s="11"/>
      <c r="F19" s="11"/>
    </row>
    <row r="20" spans="1:12" ht="27.75" customHeight="1" x14ac:dyDescent="0.35">
      <c r="B20" s="14" t="s">
        <v>17</v>
      </c>
      <c r="C20" s="11" t="s">
        <v>18</v>
      </c>
      <c r="D20" s="11"/>
      <c r="E20" s="11"/>
      <c r="F20" s="11"/>
    </row>
    <row r="21" spans="1:12" ht="27.75" customHeight="1" x14ac:dyDescent="0.35">
      <c r="B21" s="14" t="s">
        <v>19</v>
      </c>
      <c r="C21" s="11" t="s">
        <v>20</v>
      </c>
      <c r="D21" s="11"/>
      <c r="E21" s="11"/>
      <c r="F21" s="11"/>
    </row>
    <row r="22" spans="1:12" ht="27.75" customHeight="1" x14ac:dyDescent="0.35">
      <c r="B22" s="14" t="s">
        <v>21</v>
      </c>
      <c r="C22" s="11" t="s">
        <v>22</v>
      </c>
      <c r="D22" s="11"/>
      <c r="E22" s="11"/>
      <c r="F22" s="11"/>
    </row>
    <row r="24" spans="1:12" ht="21.75" customHeight="1" x14ac:dyDescent="0.35">
      <c r="A24" s="10" t="s">
        <v>23</v>
      </c>
      <c r="B24" s="10"/>
      <c r="C24" s="10"/>
      <c r="D24" s="10"/>
      <c r="E24" s="10"/>
      <c r="F24" s="10"/>
      <c r="G24" s="10"/>
      <c r="H24" s="10"/>
      <c r="I24" s="10"/>
      <c r="J24" s="10"/>
      <c r="K24" s="10"/>
      <c r="L24" s="10"/>
    </row>
    <row r="25" spans="1:12" x14ac:dyDescent="0.35">
      <c r="B25" s="15" t="s">
        <v>24</v>
      </c>
      <c r="C25" s="15" t="s">
        <v>25</v>
      </c>
      <c r="D25" s="15" t="s">
        <v>26</v>
      </c>
      <c r="E25" s="15" t="s">
        <v>27</v>
      </c>
    </row>
    <row r="26" spans="1:12" ht="25.5" customHeight="1" x14ac:dyDescent="0.35">
      <c r="B26" s="16" t="s">
        <v>28</v>
      </c>
      <c r="C26" s="17" t="s">
        <v>29</v>
      </c>
      <c r="D26" s="17" t="s">
        <v>30</v>
      </c>
      <c r="E26" s="17" t="s">
        <v>31</v>
      </c>
    </row>
    <row r="27" spans="1:12" ht="25.5" customHeight="1" x14ac:dyDescent="0.35">
      <c r="B27" s="16" t="s">
        <v>32</v>
      </c>
      <c r="C27" s="17" t="s">
        <v>33</v>
      </c>
      <c r="D27" s="17" t="s">
        <v>34</v>
      </c>
      <c r="E27" s="17" t="s">
        <v>35</v>
      </c>
    </row>
    <row r="28" spans="1:12" ht="25.5" customHeight="1" x14ac:dyDescent="0.35">
      <c r="B28" s="18" t="s">
        <v>36</v>
      </c>
      <c r="C28" s="19" t="s">
        <v>37</v>
      </c>
      <c r="D28" s="19" t="s">
        <v>38</v>
      </c>
      <c r="E28" s="19" t="s">
        <v>39</v>
      </c>
    </row>
    <row r="29" spans="1:12" ht="25.5" customHeight="1" x14ac:dyDescent="0.35">
      <c r="B29" s="18" t="s">
        <v>40</v>
      </c>
      <c r="C29" s="19" t="s">
        <v>41</v>
      </c>
      <c r="D29" s="19" t="s">
        <v>42</v>
      </c>
      <c r="E29" s="19" t="s">
        <v>43</v>
      </c>
    </row>
    <row r="30" spans="1:12" ht="31.5" customHeight="1" x14ac:dyDescent="0.35">
      <c r="A30" s="11" t="s">
        <v>44</v>
      </c>
      <c r="B30" s="11"/>
      <c r="C30" s="11"/>
      <c r="D30" s="11"/>
      <c r="E30" s="11"/>
      <c r="F30" s="11"/>
      <c r="G30" s="11"/>
      <c r="H30" s="11"/>
      <c r="I30" s="11"/>
      <c r="J30" s="11"/>
      <c r="K30" s="11"/>
      <c r="L30" s="11"/>
    </row>
    <row r="32" spans="1:12" ht="21.75" customHeight="1" x14ac:dyDescent="0.35">
      <c r="A32" s="10" t="s">
        <v>45</v>
      </c>
      <c r="B32" s="10"/>
      <c r="C32" s="10"/>
      <c r="D32" s="10"/>
      <c r="E32" s="10"/>
      <c r="F32" s="10"/>
      <c r="G32" s="10"/>
      <c r="H32" s="10"/>
      <c r="I32" s="10"/>
      <c r="J32" s="10"/>
      <c r="K32" s="10"/>
      <c r="L32" s="10"/>
    </row>
    <row r="33" spans="1:12" ht="15" customHeight="1" x14ac:dyDescent="0.35">
      <c r="B33" s="11" t="s">
        <v>46</v>
      </c>
      <c r="C33" s="11"/>
      <c r="D33" s="11"/>
      <c r="E33" s="11"/>
    </row>
    <row r="34" spans="1:12" ht="15" customHeight="1" x14ac:dyDescent="0.35">
      <c r="B34" s="11" t="s">
        <v>47</v>
      </c>
      <c r="C34" s="11"/>
      <c r="D34" s="11"/>
      <c r="E34" s="11"/>
    </row>
    <row r="35" spans="1:12" ht="15" customHeight="1" x14ac:dyDescent="0.35">
      <c r="B35" s="11" t="s">
        <v>48</v>
      </c>
      <c r="C35" s="11"/>
      <c r="D35" s="11"/>
      <c r="E35" s="11"/>
    </row>
    <row r="36" spans="1:12" ht="15" customHeight="1" x14ac:dyDescent="0.35">
      <c r="B36" s="11" t="s">
        <v>49</v>
      </c>
      <c r="C36" s="11"/>
      <c r="D36" s="11"/>
      <c r="E36" s="11"/>
    </row>
    <row r="37" spans="1:12" ht="15" customHeight="1" x14ac:dyDescent="0.35">
      <c r="B37" s="11" t="s">
        <v>50</v>
      </c>
      <c r="C37" s="11"/>
      <c r="D37" s="11"/>
      <c r="E37" s="11"/>
    </row>
    <row r="38" spans="1:12" ht="15.75" customHeight="1" x14ac:dyDescent="0.35">
      <c r="A38" s="8" t="s">
        <v>51</v>
      </c>
      <c r="B38" s="8"/>
      <c r="C38" s="8"/>
      <c r="D38" s="8"/>
      <c r="E38" s="8"/>
      <c r="F38" s="8"/>
      <c r="G38" s="8"/>
      <c r="H38" s="8"/>
      <c r="I38" s="8"/>
      <c r="J38" s="8"/>
      <c r="K38" s="8"/>
      <c r="L38" s="8"/>
    </row>
    <row r="40" spans="1:12" ht="21.75" customHeight="1" x14ac:dyDescent="0.35">
      <c r="A40" s="10" t="s">
        <v>52</v>
      </c>
      <c r="B40" s="10"/>
      <c r="C40" s="10"/>
      <c r="D40" s="10"/>
      <c r="E40" s="10"/>
      <c r="F40" s="10"/>
      <c r="G40" s="10"/>
      <c r="H40" s="10"/>
      <c r="I40" s="10"/>
      <c r="J40" s="10"/>
      <c r="K40" s="10"/>
      <c r="L40" s="10"/>
    </row>
    <row r="41" spans="1:12" x14ac:dyDescent="0.35">
      <c r="B41" s="20" t="s">
        <v>53</v>
      </c>
      <c r="C41" s="21" t="s">
        <v>54</v>
      </c>
    </row>
    <row r="42" spans="1:12" x14ac:dyDescent="0.35">
      <c r="B42" s="22" t="s">
        <v>55</v>
      </c>
      <c r="C42" s="21" t="s">
        <v>56</v>
      </c>
    </row>
    <row r="44" spans="1:12" ht="15" customHeight="1" x14ac:dyDescent="0.35">
      <c r="A44" s="8" t="s">
        <v>57</v>
      </c>
      <c r="B44" s="8"/>
      <c r="C44" s="8"/>
      <c r="D44" s="8"/>
      <c r="E44" s="8"/>
      <c r="F44" s="8"/>
      <c r="G44" s="8"/>
      <c r="H44" s="8"/>
      <c r="I44" s="8"/>
      <c r="J44" s="8"/>
      <c r="K44" s="8"/>
      <c r="L44" s="8"/>
    </row>
  </sheetData>
  <mergeCells count="28">
    <mergeCell ref="A38:L38"/>
    <mergeCell ref="A40:L40"/>
    <mergeCell ref="A44:L44"/>
    <mergeCell ref="B33:E33"/>
    <mergeCell ref="B34:E34"/>
    <mergeCell ref="B35:E35"/>
    <mergeCell ref="B36:E36"/>
    <mergeCell ref="B37:E37"/>
    <mergeCell ref="C21:F21"/>
    <mergeCell ref="C22:F22"/>
    <mergeCell ref="A24:L24"/>
    <mergeCell ref="A30:L30"/>
    <mergeCell ref="A32:L32"/>
    <mergeCell ref="A16:L16"/>
    <mergeCell ref="C17:F17"/>
    <mergeCell ref="C18:F18"/>
    <mergeCell ref="C19:F19"/>
    <mergeCell ref="C20:F20"/>
    <mergeCell ref="A9:L9"/>
    <mergeCell ref="A10:L10"/>
    <mergeCell ref="A12:L12"/>
    <mergeCell ref="A13:L13"/>
    <mergeCell ref="A14:L14"/>
    <mergeCell ref="A1:L1"/>
    <mergeCell ref="A2:L2"/>
    <mergeCell ref="A4:L4"/>
    <mergeCell ref="A6:L6"/>
    <mergeCell ref="A7:L7"/>
  </mergeCells>
  <pageMargins left="0.75" right="0.75" top="1" bottom="1" header="0.511811023622047" footer="0.511811023622047"/>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showGridLines="0" topLeftCell="A24" zoomScaleNormal="100" workbookViewId="0">
      <selection activeCell="C14" sqref="C14:H14"/>
    </sheetView>
  </sheetViews>
  <sheetFormatPr baseColWidth="10" defaultColWidth="8.6328125" defaultRowHeight="14.5" x14ac:dyDescent="0.35"/>
  <cols>
    <col min="1" max="1" width="4" customWidth="1"/>
    <col min="2" max="2" width="22" customWidth="1"/>
    <col min="3" max="8" width="30" customWidth="1"/>
  </cols>
  <sheetData>
    <row r="1" spans="1:8" ht="30" customHeight="1" x14ac:dyDescent="0.35">
      <c r="A1" s="13" t="s">
        <v>58</v>
      </c>
      <c r="B1" s="13"/>
      <c r="C1" s="13"/>
      <c r="D1" s="13"/>
      <c r="E1" s="13"/>
      <c r="F1" s="13"/>
      <c r="G1" s="13"/>
      <c r="H1" s="13"/>
    </row>
    <row r="2" spans="1:8" ht="15.75" customHeight="1" x14ac:dyDescent="0.35">
      <c r="A2" s="12" t="s">
        <v>59</v>
      </c>
      <c r="B2" s="12"/>
      <c r="C2" s="12"/>
      <c r="D2" s="12"/>
      <c r="E2" s="12"/>
      <c r="F2" s="12"/>
      <c r="G2" s="12"/>
      <c r="H2" s="12"/>
    </row>
    <row r="4" spans="1:8" ht="21.75" customHeight="1" x14ac:dyDescent="0.35">
      <c r="A4" s="10" t="s">
        <v>60</v>
      </c>
      <c r="B4" s="10"/>
      <c r="C4" s="10"/>
      <c r="D4" s="10"/>
      <c r="E4" s="10"/>
      <c r="F4" s="10"/>
      <c r="G4" s="10"/>
      <c r="H4" s="10"/>
    </row>
    <row r="5" spans="1:8" ht="30" customHeight="1" x14ac:dyDescent="0.35">
      <c r="B5" s="23" t="s">
        <v>61</v>
      </c>
      <c r="C5" s="7"/>
      <c r="D5" s="7"/>
      <c r="E5" s="7"/>
      <c r="F5" s="7"/>
      <c r="G5" s="7"/>
      <c r="H5" s="7"/>
    </row>
    <row r="6" spans="1:8" ht="24" customHeight="1" x14ac:dyDescent="0.35">
      <c r="B6" s="23" t="s">
        <v>62</v>
      </c>
      <c r="C6" s="7" t="s">
        <v>63</v>
      </c>
      <c r="D6" s="7"/>
      <c r="E6" s="7"/>
      <c r="F6" s="7"/>
      <c r="G6" s="7"/>
      <c r="H6" s="7"/>
    </row>
    <row r="7" spans="1:8" ht="25.5" customHeight="1" x14ac:dyDescent="0.35">
      <c r="B7" s="23" t="s">
        <v>64</v>
      </c>
      <c r="C7" s="6" t="str">
        <f>IF(C5="","Fill in the root cause above.","How can we eliminate this root cause: "&amp;C5&amp;" ?")</f>
        <v>Fill in the root cause above.</v>
      </c>
      <c r="D7" s="6"/>
      <c r="E7" s="6"/>
      <c r="F7" s="6"/>
      <c r="G7" s="6"/>
      <c r="H7" s="6"/>
    </row>
    <row r="8" spans="1:8" ht="15" customHeight="1" x14ac:dyDescent="0.35">
      <c r="A8" s="8" t="s">
        <v>65</v>
      </c>
      <c r="B8" s="8"/>
      <c r="C8" s="8"/>
      <c r="D8" s="8"/>
      <c r="E8" s="8"/>
      <c r="F8" s="8"/>
      <c r="G8" s="8"/>
      <c r="H8" s="8"/>
    </row>
    <row r="10" spans="1:8" ht="21.75" customHeight="1" x14ac:dyDescent="0.35">
      <c r="A10" s="10" t="s">
        <v>66</v>
      </c>
      <c r="B10" s="10"/>
      <c r="C10" s="10"/>
      <c r="D10" s="10"/>
      <c r="E10" s="10"/>
      <c r="F10" s="10"/>
      <c r="G10" s="10"/>
      <c r="H10" s="10"/>
    </row>
    <row r="11" spans="1:8" ht="25.5" customHeight="1" x14ac:dyDescent="0.35">
      <c r="B11" s="23" t="s">
        <v>67</v>
      </c>
      <c r="C11" s="11" t="s">
        <v>68</v>
      </c>
      <c r="D11" s="11"/>
      <c r="E11" s="11"/>
      <c r="F11" s="11"/>
      <c r="G11" s="11"/>
      <c r="H11" s="11"/>
    </row>
    <row r="12" spans="1:8" ht="25.5" customHeight="1" x14ac:dyDescent="0.35">
      <c r="B12" s="23" t="s">
        <v>67</v>
      </c>
      <c r="C12" s="11" t="s">
        <v>69</v>
      </c>
      <c r="D12" s="11"/>
      <c r="E12" s="11"/>
      <c r="F12" s="11"/>
      <c r="G12" s="11"/>
      <c r="H12" s="11"/>
    </row>
    <row r="13" spans="1:8" ht="25.5" customHeight="1" x14ac:dyDescent="0.35">
      <c r="B13" s="23" t="s">
        <v>67</v>
      </c>
      <c r="C13" s="11" t="s">
        <v>70</v>
      </c>
      <c r="D13" s="11"/>
      <c r="E13" s="11"/>
      <c r="F13" s="11"/>
      <c r="G13" s="11"/>
      <c r="H13" s="11"/>
    </row>
    <row r="14" spans="1:8" ht="25.5" customHeight="1" x14ac:dyDescent="0.35">
      <c r="B14" s="23" t="s">
        <v>67</v>
      </c>
      <c r="C14" s="11" t="s">
        <v>71</v>
      </c>
      <c r="D14" s="11"/>
      <c r="E14" s="11"/>
      <c r="F14" s="11"/>
      <c r="G14" s="11"/>
      <c r="H14" s="11"/>
    </row>
    <row r="16" spans="1:8" ht="21.75" customHeight="1" x14ac:dyDescent="0.35">
      <c r="A16" s="10" t="s">
        <v>72</v>
      </c>
      <c r="B16" s="10"/>
      <c r="C16" s="10"/>
      <c r="D16" s="10"/>
      <c r="E16" s="10"/>
      <c r="F16" s="10"/>
      <c r="G16" s="10"/>
      <c r="H16" s="10"/>
    </row>
    <row r="17" spans="1:8" ht="15" customHeight="1" x14ac:dyDescent="0.35">
      <c r="B17" s="11" t="s">
        <v>73</v>
      </c>
      <c r="C17" s="11"/>
      <c r="D17" s="11"/>
      <c r="E17" s="11"/>
      <c r="F17" s="11"/>
      <c r="G17" s="11"/>
      <c r="H17" s="11"/>
    </row>
    <row r="18" spans="1:8" ht="15" customHeight="1" x14ac:dyDescent="0.35">
      <c r="B18" s="11" t="s">
        <v>74</v>
      </c>
      <c r="C18" s="11"/>
      <c r="D18" s="11"/>
      <c r="E18" s="11"/>
      <c r="F18" s="11"/>
      <c r="G18" s="11"/>
      <c r="H18" s="11"/>
    </row>
    <row r="19" spans="1:8" ht="15" customHeight="1" x14ac:dyDescent="0.35">
      <c r="B19" s="11" t="s">
        <v>75</v>
      </c>
      <c r="C19" s="11"/>
      <c r="D19" s="11"/>
      <c r="E19" s="11"/>
      <c r="F19" s="11"/>
      <c r="G19" s="11"/>
      <c r="H19" s="11"/>
    </row>
    <row r="20" spans="1:8" ht="15" customHeight="1" x14ac:dyDescent="0.35">
      <c r="A20" s="8" t="s">
        <v>76</v>
      </c>
      <c r="B20" s="8"/>
      <c r="C20" s="8"/>
      <c r="D20" s="8"/>
      <c r="E20" s="8"/>
      <c r="F20" s="8"/>
      <c r="G20" s="8"/>
      <c r="H20" s="8"/>
    </row>
    <row r="22" spans="1:8" ht="21.75" customHeight="1" x14ac:dyDescent="0.35">
      <c r="A22" s="10" t="s">
        <v>77</v>
      </c>
      <c r="B22" s="10"/>
      <c r="C22" s="10"/>
      <c r="D22" s="10"/>
      <c r="E22" s="10"/>
      <c r="F22" s="10"/>
      <c r="G22" s="10"/>
      <c r="H22" s="10"/>
    </row>
    <row r="23" spans="1:8" ht="15" customHeight="1" x14ac:dyDescent="0.35">
      <c r="A23" s="8" t="s">
        <v>78</v>
      </c>
      <c r="B23" s="8"/>
      <c r="C23" s="8"/>
      <c r="D23" s="8"/>
      <c r="E23" s="8"/>
      <c r="F23" s="8"/>
      <c r="G23" s="8"/>
      <c r="H23" s="8"/>
    </row>
    <row r="24" spans="1:8" x14ac:dyDescent="0.35">
      <c r="C24" s="15" t="s">
        <v>79</v>
      </c>
      <c r="D24" s="15" t="s">
        <v>80</v>
      </c>
      <c r="E24" s="15" t="s">
        <v>81</v>
      </c>
      <c r="F24" s="15" t="s">
        <v>82</v>
      </c>
      <c r="G24" s="15" t="s">
        <v>83</v>
      </c>
      <c r="H24" s="15" t="s">
        <v>84</v>
      </c>
    </row>
    <row r="25" spans="1:8" ht="30" customHeight="1" x14ac:dyDescent="0.35">
      <c r="B25" s="24" t="s">
        <v>85</v>
      </c>
      <c r="C25" s="25"/>
      <c r="D25" s="25"/>
      <c r="E25" s="25"/>
      <c r="F25" s="25"/>
      <c r="G25" s="25"/>
      <c r="H25" s="25"/>
    </row>
    <row r="26" spans="1:8" ht="30" customHeight="1" x14ac:dyDescent="0.35">
      <c r="B26" s="24" t="s">
        <v>86</v>
      </c>
      <c r="C26" s="25"/>
      <c r="D26" s="25"/>
      <c r="E26" s="25"/>
      <c r="F26" s="25"/>
      <c r="G26" s="25"/>
      <c r="H26" s="25"/>
    </row>
    <row r="27" spans="1:8" ht="30" customHeight="1" x14ac:dyDescent="0.35">
      <c r="B27" s="24" t="s">
        <v>87</v>
      </c>
      <c r="C27" s="25"/>
      <c r="D27" s="25"/>
      <c r="E27" s="25"/>
      <c r="F27" s="25"/>
      <c r="G27" s="25"/>
      <c r="H27" s="25"/>
    </row>
    <row r="28" spans="1:8" ht="30" customHeight="1" x14ac:dyDescent="0.35">
      <c r="B28" s="24" t="s">
        <v>88</v>
      </c>
      <c r="C28" s="25"/>
      <c r="D28" s="25"/>
      <c r="E28" s="25"/>
      <c r="F28" s="25"/>
      <c r="G28" s="25"/>
      <c r="H28" s="25"/>
    </row>
    <row r="29" spans="1:8" ht="30" customHeight="1" x14ac:dyDescent="0.35">
      <c r="B29" s="24" t="s">
        <v>89</v>
      </c>
      <c r="C29" s="25"/>
      <c r="D29" s="25"/>
      <c r="E29" s="25"/>
      <c r="F29" s="25"/>
      <c r="G29" s="25"/>
      <c r="H29" s="25"/>
    </row>
    <row r="30" spans="1:8" ht="30" customHeight="1" x14ac:dyDescent="0.35">
      <c r="B30" s="24" t="s">
        <v>90</v>
      </c>
      <c r="C30" s="25"/>
      <c r="D30" s="25"/>
      <c r="E30" s="25"/>
      <c r="F30" s="25"/>
      <c r="G30" s="25"/>
      <c r="H30" s="25"/>
    </row>
    <row r="31" spans="1:8" ht="30" customHeight="1" x14ac:dyDescent="0.35">
      <c r="B31" s="24" t="s">
        <v>91</v>
      </c>
      <c r="C31" s="25"/>
      <c r="D31" s="25"/>
      <c r="E31" s="25"/>
      <c r="F31" s="25"/>
      <c r="G31" s="25"/>
      <c r="H31" s="25"/>
    </row>
    <row r="32" spans="1:8" ht="30" customHeight="1" x14ac:dyDescent="0.35">
      <c r="B32" s="24" t="s">
        <v>92</v>
      </c>
      <c r="C32" s="25"/>
      <c r="D32" s="25"/>
      <c r="E32" s="25"/>
      <c r="F32" s="25"/>
      <c r="G32" s="25"/>
      <c r="H32" s="25"/>
    </row>
    <row r="33" spans="1:8" ht="30" customHeight="1" x14ac:dyDescent="0.35">
      <c r="B33" s="24" t="s">
        <v>93</v>
      </c>
      <c r="C33" s="25"/>
      <c r="D33" s="25"/>
      <c r="E33" s="25"/>
      <c r="F33" s="25"/>
      <c r="G33" s="25"/>
      <c r="H33" s="25"/>
    </row>
    <row r="34" spans="1:8" ht="30" customHeight="1" x14ac:dyDescent="0.35">
      <c r="B34" s="24" t="s">
        <v>94</v>
      </c>
      <c r="C34" s="25"/>
      <c r="D34" s="25"/>
      <c r="E34" s="25"/>
      <c r="F34" s="25"/>
      <c r="G34" s="25"/>
      <c r="H34" s="25"/>
    </row>
    <row r="36" spans="1:8" ht="15" customHeight="1" x14ac:dyDescent="0.35">
      <c r="A36" s="9" t="s">
        <v>95</v>
      </c>
      <c r="B36" s="9"/>
      <c r="C36" s="9"/>
      <c r="D36" s="9"/>
      <c r="E36" s="9"/>
      <c r="F36" s="9"/>
      <c r="G36" s="9"/>
      <c r="H36" s="9"/>
    </row>
  </sheetData>
  <mergeCells count="20">
    <mergeCell ref="B19:H19"/>
    <mergeCell ref="A20:H20"/>
    <mergeCell ref="A22:H22"/>
    <mergeCell ref="A23:H23"/>
    <mergeCell ref="A36:H36"/>
    <mergeCell ref="C13:H13"/>
    <mergeCell ref="C14:H14"/>
    <mergeCell ref="A16:H16"/>
    <mergeCell ref="B17:H17"/>
    <mergeCell ref="B18:H18"/>
    <mergeCell ref="C7:H7"/>
    <mergeCell ref="A8:H8"/>
    <mergeCell ref="A10:H10"/>
    <mergeCell ref="C11:H11"/>
    <mergeCell ref="C12:H12"/>
    <mergeCell ref="A1:H1"/>
    <mergeCell ref="A2:H2"/>
    <mergeCell ref="A4:H4"/>
    <mergeCell ref="C5:H5"/>
    <mergeCell ref="C6:H6"/>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6"/>
  <sheetViews>
    <sheetView showGridLines="0" zoomScaleNormal="100" workbookViewId="0">
      <selection activeCell="C4" sqref="C4:F4"/>
    </sheetView>
  </sheetViews>
  <sheetFormatPr baseColWidth="10" defaultColWidth="8.6328125" defaultRowHeight="14.5" x14ac:dyDescent="0.35"/>
  <cols>
    <col min="1" max="1" width="4" customWidth="1"/>
    <col min="2" max="2" width="8.1796875" customWidth="1"/>
    <col min="3" max="3" width="52" customWidth="1"/>
    <col min="4" max="4" width="12" customWidth="1"/>
    <col min="5" max="5" width="26" customWidth="1"/>
    <col min="6" max="6" width="40" customWidth="1"/>
  </cols>
  <sheetData>
    <row r="1" spans="1:6" ht="30" customHeight="1" x14ac:dyDescent="0.35">
      <c r="A1" s="13" t="s">
        <v>96</v>
      </c>
      <c r="B1" s="13"/>
      <c r="C1" s="13"/>
      <c r="D1" s="13"/>
      <c r="E1" s="13"/>
      <c r="F1" s="13"/>
    </row>
    <row r="2" spans="1:6" ht="15.75" customHeight="1" x14ac:dyDescent="0.35">
      <c r="A2" s="12" t="s">
        <v>97</v>
      </c>
      <c r="B2" s="12"/>
      <c r="C2" s="12"/>
      <c r="D2" s="12"/>
      <c r="E2" s="12"/>
      <c r="F2" s="12"/>
    </row>
    <row r="4" spans="1:6" ht="28" customHeight="1" x14ac:dyDescent="0.35">
      <c r="B4" s="39" t="s">
        <v>98</v>
      </c>
      <c r="C4" s="5">
        <f>'1 Generate'!C5</f>
        <v>0</v>
      </c>
      <c r="D4" s="5"/>
      <c r="E4" s="5"/>
      <c r="F4" s="5"/>
    </row>
    <row r="5" spans="1:6" x14ac:dyDescent="0.35">
      <c r="B5" s="23" t="s">
        <v>99</v>
      </c>
      <c r="C5" s="5" t="str">
        <f>'1 Generate'!C6</f>
        <v>Move [metric] from [A] to [B] by [date]</v>
      </c>
      <c r="D5" s="5"/>
      <c r="E5" s="5"/>
      <c r="F5" s="5"/>
    </row>
    <row r="7" spans="1:6" ht="33.75" customHeight="1" x14ac:dyDescent="0.35">
      <c r="B7" s="15" t="s">
        <v>100</v>
      </c>
      <c r="C7" s="15" t="s">
        <v>101</v>
      </c>
      <c r="D7" s="15" t="s">
        <v>102</v>
      </c>
      <c r="E7" s="15" t="s">
        <v>103</v>
      </c>
      <c r="F7" s="15" t="s">
        <v>104</v>
      </c>
    </row>
    <row r="8" spans="1:6" ht="33.75" customHeight="1" x14ac:dyDescent="0.35">
      <c r="B8" s="26" t="s">
        <v>105</v>
      </c>
      <c r="C8" s="25"/>
      <c r="D8" s="27"/>
      <c r="E8" s="28" t="str">
        <f t="shared" ref="E8:E13" si="0">IFERROR(CHOOSE(D8,"1 Eliminate the root cause","2 Prevent the failure","3 Detect the failure","4 Track the failure"),"")</f>
        <v/>
      </c>
      <c r="F8" s="25"/>
    </row>
    <row r="9" spans="1:6" ht="33.75" customHeight="1" x14ac:dyDescent="0.35">
      <c r="B9" s="26" t="s">
        <v>106</v>
      </c>
      <c r="C9" s="25"/>
      <c r="D9" s="27"/>
      <c r="E9" s="28" t="str">
        <f t="shared" si="0"/>
        <v/>
      </c>
      <c r="F9" s="25"/>
    </row>
    <row r="10" spans="1:6" ht="33.75" customHeight="1" x14ac:dyDescent="0.35">
      <c r="B10" s="26" t="s">
        <v>107</v>
      </c>
      <c r="C10" s="25"/>
      <c r="D10" s="27"/>
      <c r="E10" s="28" t="str">
        <f t="shared" si="0"/>
        <v/>
      </c>
      <c r="F10" s="25"/>
    </row>
    <row r="11" spans="1:6" ht="33.75" customHeight="1" x14ac:dyDescent="0.35">
      <c r="B11" s="26" t="s">
        <v>108</v>
      </c>
      <c r="C11" s="25"/>
      <c r="D11" s="27"/>
      <c r="E11" s="28" t="str">
        <f t="shared" si="0"/>
        <v/>
      </c>
      <c r="F11" s="25"/>
    </row>
    <row r="12" spans="1:6" ht="33.75" customHeight="1" x14ac:dyDescent="0.35">
      <c r="B12" s="26" t="s">
        <v>109</v>
      </c>
      <c r="C12" s="25"/>
      <c r="D12" s="27"/>
      <c r="E12" s="28" t="str">
        <f t="shared" si="0"/>
        <v/>
      </c>
      <c r="F12" s="25"/>
    </row>
    <row r="13" spans="1:6" ht="33.75" customHeight="1" x14ac:dyDescent="0.35">
      <c r="B13" s="26" t="s">
        <v>110</v>
      </c>
      <c r="C13" s="25"/>
      <c r="D13" s="27"/>
      <c r="E13" s="28" t="str">
        <f t="shared" si="0"/>
        <v/>
      </c>
      <c r="F13" s="25"/>
    </row>
    <row r="15" spans="1:6" ht="21.75" customHeight="1" x14ac:dyDescent="0.35">
      <c r="A15" s="10" t="s">
        <v>111</v>
      </c>
      <c r="B15" s="10"/>
      <c r="C15" s="10"/>
      <c r="D15" s="10"/>
      <c r="E15" s="10"/>
      <c r="F15" s="10"/>
    </row>
    <row r="16" spans="1:6" ht="24" customHeight="1" x14ac:dyDescent="0.35">
      <c r="B16" s="4" t="str">
        <f>IF(COUNT(D8:D13)=0,"Classify your options above and the check will run.",IF(COUNTIF(D8:D13,"&lt;=2")=0,"WARNING: every option on the list detects or tracks the failure. None of them removes it. Go back to tab 1 and generate at least one option at level 1 or 2 before you evaluate. Detection is not prevention.","OK: at least one option acts at level 1 or 2. Carry on to tab 3."))</f>
        <v>Classify your options above and the check will run.</v>
      </c>
      <c r="C16" s="4"/>
      <c r="D16" s="4"/>
      <c r="E16" s="4"/>
      <c r="F16" s="4"/>
    </row>
    <row r="17" spans="1:6" ht="24" customHeight="1" x14ac:dyDescent="0.35">
      <c r="B17" s="4"/>
      <c r="C17" s="4"/>
      <c r="D17" s="4"/>
      <c r="E17" s="4"/>
      <c r="F17" s="4"/>
    </row>
    <row r="19" spans="1:6" ht="21.75" customHeight="1" x14ac:dyDescent="0.35">
      <c r="A19" s="10" t="s">
        <v>112</v>
      </c>
      <c r="B19" s="10"/>
      <c r="C19" s="10"/>
      <c r="D19" s="10"/>
      <c r="E19" s="10"/>
      <c r="F19" s="10"/>
    </row>
    <row r="20" spans="1:6" ht="26" x14ac:dyDescent="0.35">
      <c r="B20" s="15" t="s">
        <v>24</v>
      </c>
      <c r="C20" s="15" t="s">
        <v>25</v>
      </c>
      <c r="D20" s="15" t="s">
        <v>26</v>
      </c>
      <c r="E20" s="15" t="s">
        <v>113</v>
      </c>
    </row>
    <row r="21" spans="1:6" ht="27.75" customHeight="1" x14ac:dyDescent="0.35">
      <c r="B21" s="29">
        <v>1</v>
      </c>
      <c r="C21" s="17" t="s">
        <v>29</v>
      </c>
      <c r="D21" s="17" t="s">
        <v>30</v>
      </c>
      <c r="E21" s="17" t="s">
        <v>31</v>
      </c>
    </row>
    <row r="22" spans="1:6" ht="27.75" customHeight="1" x14ac:dyDescent="0.35">
      <c r="B22" s="29">
        <v>2</v>
      </c>
      <c r="C22" s="17" t="s">
        <v>33</v>
      </c>
      <c r="D22" s="17" t="s">
        <v>34</v>
      </c>
      <c r="E22" s="17" t="s">
        <v>35</v>
      </c>
    </row>
    <row r="23" spans="1:6" ht="27.75" customHeight="1" x14ac:dyDescent="0.35">
      <c r="B23" s="30">
        <v>3</v>
      </c>
      <c r="C23" s="19" t="s">
        <v>37</v>
      </c>
      <c r="D23" s="19" t="s">
        <v>38</v>
      </c>
      <c r="E23" s="19" t="s">
        <v>39</v>
      </c>
    </row>
    <row r="24" spans="1:6" ht="27.75" customHeight="1" x14ac:dyDescent="0.35">
      <c r="B24" s="30">
        <v>4</v>
      </c>
      <c r="C24" s="19" t="s">
        <v>41</v>
      </c>
      <c r="D24" s="19" t="s">
        <v>42</v>
      </c>
      <c r="E24" s="19" t="s">
        <v>43</v>
      </c>
    </row>
    <row r="26" spans="1:6" ht="15" customHeight="1" x14ac:dyDescent="0.35">
      <c r="A26" s="8" t="s">
        <v>114</v>
      </c>
      <c r="B26" s="8"/>
      <c r="C26" s="8"/>
      <c r="D26" s="8"/>
      <c r="E26" s="8"/>
      <c r="F26" s="8"/>
    </row>
  </sheetData>
  <mergeCells count="8">
    <mergeCell ref="B16:F17"/>
    <mergeCell ref="A19:F19"/>
    <mergeCell ref="A26:F26"/>
    <mergeCell ref="A1:F1"/>
    <mergeCell ref="A2:F2"/>
    <mergeCell ref="C4:F4"/>
    <mergeCell ref="C5:F5"/>
    <mergeCell ref="A15:F15"/>
  </mergeCells>
  <dataValidations count="1">
    <dataValidation type="whole" allowBlank="1" showErrorMessage="1" errorTitle="Level 1-4" error="Use 1 eliminate, 2 prevent, 3 detect, 4 track." sqref="D8:D13" xr:uid="{00000000-0002-0000-0200-000000000000}">
      <formula1>1</formula1>
      <formula2>4</formula2>
    </dataValidation>
  </dataValidations>
  <pageMargins left="0.25" right="0.25"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9"/>
  <sheetViews>
    <sheetView showGridLines="0" zoomScaleNormal="100" workbookViewId="0">
      <pane xSplit="3" ySplit="7" topLeftCell="D32" activePane="bottomRight" state="frozen"/>
      <selection pane="topRight" activeCell="D1" sqref="D1"/>
      <selection pane="bottomLeft" activeCell="A8" sqref="A8"/>
      <selection pane="bottomRight" activeCell="D8" sqref="D8"/>
    </sheetView>
  </sheetViews>
  <sheetFormatPr baseColWidth="10" defaultColWidth="8.6328125" defaultRowHeight="14.5" x14ac:dyDescent="0.35"/>
  <cols>
    <col min="1" max="1" width="4" customWidth="1"/>
    <col min="2" max="2" width="30" customWidth="1"/>
    <col min="3" max="3" width="40" customWidth="1"/>
    <col min="4" max="10" width="11" customWidth="1"/>
    <col min="11" max="12" width="8" customWidth="1"/>
    <col min="13" max="13" width="11" customWidth="1"/>
    <col min="14" max="14" width="40" customWidth="1"/>
  </cols>
  <sheetData>
    <row r="1" spans="1:14" ht="30" customHeight="1" x14ac:dyDescent="0.35">
      <c r="A1" s="13" t="s">
        <v>115</v>
      </c>
      <c r="B1" s="13"/>
      <c r="C1" s="13"/>
      <c r="D1" s="13"/>
      <c r="E1" s="13"/>
      <c r="F1" s="13"/>
      <c r="G1" s="13"/>
      <c r="H1" s="13"/>
      <c r="I1" s="13"/>
      <c r="J1" s="13"/>
      <c r="K1" s="13"/>
      <c r="L1" s="13"/>
      <c r="M1" s="13"/>
      <c r="N1" s="13"/>
    </row>
    <row r="2" spans="1:14" ht="15.75" customHeight="1" x14ac:dyDescent="0.35">
      <c r="A2" s="12" t="s">
        <v>116</v>
      </c>
      <c r="B2" s="12"/>
      <c r="C2" s="12"/>
      <c r="D2" s="12"/>
      <c r="E2" s="12"/>
      <c r="F2" s="12"/>
      <c r="G2" s="12"/>
      <c r="H2" s="12"/>
      <c r="I2" s="12"/>
      <c r="J2" s="12"/>
      <c r="K2" s="12"/>
      <c r="L2" s="12"/>
      <c r="M2" s="12"/>
      <c r="N2" s="12"/>
    </row>
    <row r="4" spans="1:14" ht="30" customHeight="1" x14ac:dyDescent="0.35">
      <c r="A4" s="9" t="s">
        <v>117</v>
      </c>
      <c r="B4" s="9"/>
      <c r="C4" s="9"/>
      <c r="D4" s="9"/>
      <c r="E4" s="9"/>
      <c r="F4" s="9"/>
      <c r="G4" s="9"/>
      <c r="H4" s="9"/>
      <c r="I4" s="9"/>
      <c r="J4" s="9"/>
      <c r="K4" s="9"/>
      <c r="L4" s="9"/>
      <c r="M4" s="9"/>
      <c r="N4" s="9"/>
    </row>
    <row r="5" spans="1:14" ht="15" customHeight="1" x14ac:dyDescent="0.35">
      <c r="A5" s="8" t="s">
        <v>118</v>
      </c>
      <c r="B5" s="8"/>
      <c r="C5" s="8"/>
      <c r="D5" s="8"/>
      <c r="E5" s="8"/>
      <c r="F5" s="8"/>
      <c r="G5" s="8"/>
      <c r="H5" s="8"/>
      <c r="I5" s="8"/>
      <c r="J5" s="8"/>
      <c r="K5" s="8"/>
      <c r="L5" s="8"/>
      <c r="M5" s="8"/>
      <c r="N5" s="8"/>
    </row>
    <row r="6" spans="1:14" ht="15" customHeight="1" x14ac:dyDescent="0.35">
      <c r="A6" s="8" t="s">
        <v>119</v>
      </c>
      <c r="B6" s="8"/>
      <c r="C6" s="8"/>
      <c r="D6" s="8"/>
      <c r="E6" s="8"/>
      <c r="F6" s="8"/>
      <c r="G6" s="8"/>
      <c r="H6" s="8"/>
      <c r="I6" s="8"/>
      <c r="J6" s="8"/>
      <c r="K6" s="8"/>
      <c r="L6" s="8"/>
      <c r="M6" s="8"/>
      <c r="N6" s="8"/>
    </row>
    <row r="7" spans="1:14" ht="30" customHeight="1" x14ac:dyDescent="0.35">
      <c r="A7" s="15"/>
      <c r="B7" s="15" t="s">
        <v>120</v>
      </c>
      <c r="C7" s="15" t="s">
        <v>121</v>
      </c>
      <c r="D7" s="31" t="s">
        <v>122</v>
      </c>
      <c r="E7" s="31" t="s">
        <v>123</v>
      </c>
      <c r="F7" s="31" t="s">
        <v>124</v>
      </c>
      <c r="G7" s="31" t="s">
        <v>125</v>
      </c>
      <c r="H7" s="31" t="s">
        <v>126</v>
      </c>
      <c r="I7" s="31" t="s">
        <v>127</v>
      </c>
      <c r="J7" s="15" t="s">
        <v>128</v>
      </c>
      <c r="K7" s="15" t="s">
        <v>129</v>
      </c>
      <c r="L7" s="15" t="s">
        <v>130</v>
      </c>
      <c r="M7" s="15" t="s">
        <v>131</v>
      </c>
      <c r="N7" s="15" t="s">
        <v>132</v>
      </c>
    </row>
    <row r="8" spans="1:14" ht="25.5" customHeight="1" x14ac:dyDescent="0.35">
      <c r="B8" s="3" t="str">
        <f>IF('2 Options'!C8="","Option A (empty)","A: "&amp;'2 Options'!C8)</f>
        <v>Option A (empty)</v>
      </c>
      <c r="C8" s="32" t="s">
        <v>46</v>
      </c>
      <c r="D8" s="27"/>
      <c r="E8" s="27"/>
      <c r="F8" s="27"/>
      <c r="G8" s="27"/>
      <c r="H8" s="27"/>
      <c r="I8" s="27"/>
      <c r="J8" s="33" t="str">
        <f t="shared" ref="J8:J37" si="0">IFERROR(AVERAGE(D8:I8),"")</f>
        <v/>
      </c>
      <c r="K8" s="28" t="str">
        <f t="shared" ref="K8:K37" si="1">IF(COUNT(D8:I8)=0,"",MIN(D8:I8))</f>
        <v/>
      </c>
      <c r="L8" s="28" t="str">
        <f t="shared" ref="L8:L37" si="2">IF(COUNT(D8:I8)=0,"",MAX(D8:I8))</f>
        <v/>
      </c>
      <c r="M8" s="28" t="str">
        <f t="shared" ref="M8:M37" si="3">IF(COUNT(D8:I8)&lt;2,"",MAX(D8:I8)-MIN(D8:I8))</f>
        <v/>
      </c>
      <c r="N8" s="34" t="str">
        <f t="shared" ref="N8:N37" si="4">IF(M8="","",IF(M8&gt;=2,"Talk about this one. A gap this size is a disagreement about how the solution works, not about a number.",IF(M8=0,"Agreed.","Minor spread.")))</f>
        <v/>
      </c>
    </row>
    <row r="9" spans="1:14" ht="25.5" customHeight="1" x14ac:dyDescent="0.35">
      <c r="B9" s="3"/>
      <c r="C9" s="32" t="s">
        <v>47</v>
      </c>
      <c r="D9" s="27"/>
      <c r="E9" s="27"/>
      <c r="F9" s="27"/>
      <c r="G9" s="27"/>
      <c r="H9" s="27"/>
      <c r="I9" s="27"/>
      <c r="J9" s="33" t="str">
        <f t="shared" si="0"/>
        <v/>
      </c>
      <c r="K9" s="28" t="str">
        <f t="shared" si="1"/>
        <v/>
      </c>
      <c r="L9" s="28" t="str">
        <f t="shared" si="2"/>
        <v/>
      </c>
      <c r="M9" s="28" t="str">
        <f t="shared" si="3"/>
        <v/>
      </c>
      <c r="N9" s="34" t="str">
        <f t="shared" si="4"/>
        <v/>
      </c>
    </row>
    <row r="10" spans="1:14" ht="25.5" customHeight="1" x14ac:dyDescent="0.35">
      <c r="B10" s="3"/>
      <c r="C10" s="32" t="s">
        <v>48</v>
      </c>
      <c r="D10" s="27"/>
      <c r="E10" s="27"/>
      <c r="F10" s="27"/>
      <c r="G10" s="27"/>
      <c r="H10" s="27"/>
      <c r="I10" s="27"/>
      <c r="J10" s="33" t="str">
        <f t="shared" si="0"/>
        <v/>
      </c>
      <c r="K10" s="28" t="str">
        <f t="shared" si="1"/>
        <v/>
      </c>
      <c r="L10" s="28" t="str">
        <f t="shared" si="2"/>
        <v/>
      </c>
      <c r="M10" s="28" t="str">
        <f t="shared" si="3"/>
        <v/>
      </c>
      <c r="N10" s="34" t="str">
        <f t="shared" si="4"/>
        <v/>
      </c>
    </row>
    <row r="11" spans="1:14" ht="25.5" customHeight="1" x14ac:dyDescent="0.35">
      <c r="B11" s="3"/>
      <c r="C11" s="32" t="s">
        <v>49</v>
      </c>
      <c r="D11" s="27"/>
      <c r="E11" s="27"/>
      <c r="F11" s="27"/>
      <c r="G11" s="27"/>
      <c r="H11" s="27"/>
      <c r="I11" s="27"/>
      <c r="J11" s="33" t="str">
        <f t="shared" si="0"/>
        <v/>
      </c>
      <c r="K11" s="28" t="str">
        <f t="shared" si="1"/>
        <v/>
      </c>
      <c r="L11" s="28" t="str">
        <f t="shared" si="2"/>
        <v/>
      </c>
      <c r="M11" s="28" t="str">
        <f t="shared" si="3"/>
        <v/>
      </c>
      <c r="N11" s="34" t="str">
        <f t="shared" si="4"/>
        <v/>
      </c>
    </row>
    <row r="12" spans="1:14" ht="25.5" customHeight="1" x14ac:dyDescent="0.35">
      <c r="B12" s="3"/>
      <c r="C12" s="32" t="s">
        <v>50</v>
      </c>
      <c r="D12" s="27"/>
      <c r="E12" s="27"/>
      <c r="F12" s="27"/>
      <c r="G12" s="27"/>
      <c r="H12" s="27"/>
      <c r="I12" s="27"/>
      <c r="J12" s="33" t="str">
        <f t="shared" si="0"/>
        <v/>
      </c>
      <c r="K12" s="28" t="str">
        <f t="shared" si="1"/>
        <v/>
      </c>
      <c r="L12" s="28" t="str">
        <f t="shared" si="2"/>
        <v/>
      </c>
      <c r="M12" s="28" t="str">
        <f t="shared" si="3"/>
        <v/>
      </c>
      <c r="N12" s="34" t="str">
        <f t="shared" si="4"/>
        <v/>
      </c>
    </row>
    <row r="13" spans="1:14" ht="25.5" customHeight="1" x14ac:dyDescent="0.35">
      <c r="B13" s="3" t="str">
        <f>IF('2 Options'!C9="","Option B (empty)","B: "&amp;'2 Options'!C9)</f>
        <v>Option B (empty)</v>
      </c>
      <c r="C13" s="19" t="s">
        <v>46</v>
      </c>
      <c r="D13" s="27"/>
      <c r="E13" s="27"/>
      <c r="F13" s="27"/>
      <c r="G13" s="27"/>
      <c r="H13" s="27"/>
      <c r="I13" s="27"/>
      <c r="J13" s="33" t="str">
        <f t="shared" si="0"/>
        <v/>
      </c>
      <c r="K13" s="28" t="str">
        <f t="shared" si="1"/>
        <v/>
      </c>
      <c r="L13" s="28" t="str">
        <f t="shared" si="2"/>
        <v/>
      </c>
      <c r="M13" s="28" t="str">
        <f t="shared" si="3"/>
        <v/>
      </c>
      <c r="N13" s="34" t="str">
        <f t="shared" si="4"/>
        <v/>
      </c>
    </row>
    <row r="14" spans="1:14" ht="25.5" customHeight="1" x14ac:dyDescent="0.35">
      <c r="B14" s="3"/>
      <c r="C14" s="19" t="s">
        <v>47</v>
      </c>
      <c r="D14" s="27"/>
      <c r="E14" s="27"/>
      <c r="F14" s="27"/>
      <c r="G14" s="27"/>
      <c r="H14" s="27"/>
      <c r="I14" s="27"/>
      <c r="J14" s="33" t="str">
        <f t="shared" si="0"/>
        <v/>
      </c>
      <c r="K14" s="28" t="str">
        <f t="shared" si="1"/>
        <v/>
      </c>
      <c r="L14" s="28" t="str">
        <f t="shared" si="2"/>
        <v/>
      </c>
      <c r="M14" s="28" t="str">
        <f t="shared" si="3"/>
        <v/>
      </c>
      <c r="N14" s="34" t="str">
        <f t="shared" si="4"/>
        <v/>
      </c>
    </row>
    <row r="15" spans="1:14" ht="25.5" customHeight="1" x14ac:dyDescent="0.35">
      <c r="B15" s="3"/>
      <c r="C15" s="19" t="s">
        <v>48</v>
      </c>
      <c r="D15" s="27"/>
      <c r="E15" s="27"/>
      <c r="F15" s="27"/>
      <c r="G15" s="27"/>
      <c r="H15" s="27"/>
      <c r="I15" s="27"/>
      <c r="J15" s="33" t="str">
        <f t="shared" si="0"/>
        <v/>
      </c>
      <c r="K15" s="28" t="str">
        <f t="shared" si="1"/>
        <v/>
      </c>
      <c r="L15" s="28" t="str">
        <f t="shared" si="2"/>
        <v/>
      </c>
      <c r="M15" s="28" t="str">
        <f t="shared" si="3"/>
        <v/>
      </c>
      <c r="N15" s="34" t="str">
        <f t="shared" si="4"/>
        <v/>
      </c>
    </row>
    <row r="16" spans="1:14" ht="25.5" customHeight="1" x14ac:dyDescent="0.35">
      <c r="B16" s="3"/>
      <c r="C16" s="19" t="s">
        <v>49</v>
      </c>
      <c r="D16" s="27"/>
      <c r="E16" s="27"/>
      <c r="F16" s="27"/>
      <c r="G16" s="27"/>
      <c r="H16" s="27"/>
      <c r="I16" s="27"/>
      <c r="J16" s="33" t="str">
        <f t="shared" si="0"/>
        <v/>
      </c>
      <c r="K16" s="28" t="str">
        <f t="shared" si="1"/>
        <v/>
      </c>
      <c r="L16" s="28" t="str">
        <f t="shared" si="2"/>
        <v/>
      </c>
      <c r="M16" s="28" t="str">
        <f t="shared" si="3"/>
        <v/>
      </c>
      <c r="N16" s="34" t="str">
        <f t="shared" si="4"/>
        <v/>
      </c>
    </row>
    <row r="17" spans="2:14" ht="25.5" customHeight="1" x14ac:dyDescent="0.35">
      <c r="B17" s="3"/>
      <c r="C17" s="19" t="s">
        <v>50</v>
      </c>
      <c r="D17" s="27"/>
      <c r="E17" s="27"/>
      <c r="F17" s="27"/>
      <c r="G17" s="27"/>
      <c r="H17" s="27"/>
      <c r="I17" s="27"/>
      <c r="J17" s="33" t="str">
        <f t="shared" si="0"/>
        <v/>
      </c>
      <c r="K17" s="28" t="str">
        <f t="shared" si="1"/>
        <v/>
      </c>
      <c r="L17" s="28" t="str">
        <f t="shared" si="2"/>
        <v/>
      </c>
      <c r="M17" s="28" t="str">
        <f t="shared" si="3"/>
        <v/>
      </c>
      <c r="N17" s="34" t="str">
        <f t="shared" si="4"/>
        <v/>
      </c>
    </row>
    <row r="18" spans="2:14" ht="25.5" customHeight="1" x14ac:dyDescent="0.35">
      <c r="B18" s="3" t="str">
        <f>IF('2 Options'!C10="","Option C (empty)","C: "&amp;'2 Options'!C10)</f>
        <v>Option C (empty)</v>
      </c>
      <c r="C18" s="32" t="s">
        <v>46</v>
      </c>
      <c r="D18" s="27"/>
      <c r="E18" s="27"/>
      <c r="F18" s="27"/>
      <c r="G18" s="27"/>
      <c r="H18" s="27"/>
      <c r="I18" s="27"/>
      <c r="J18" s="33" t="str">
        <f t="shared" si="0"/>
        <v/>
      </c>
      <c r="K18" s="28" t="str">
        <f t="shared" si="1"/>
        <v/>
      </c>
      <c r="L18" s="28" t="str">
        <f t="shared" si="2"/>
        <v/>
      </c>
      <c r="M18" s="28" t="str">
        <f t="shared" si="3"/>
        <v/>
      </c>
      <c r="N18" s="34" t="str">
        <f t="shared" si="4"/>
        <v/>
      </c>
    </row>
    <row r="19" spans="2:14" ht="25.5" customHeight="1" x14ac:dyDescent="0.35">
      <c r="B19" s="3"/>
      <c r="C19" s="32" t="s">
        <v>47</v>
      </c>
      <c r="D19" s="27"/>
      <c r="E19" s="27"/>
      <c r="F19" s="27"/>
      <c r="G19" s="27"/>
      <c r="H19" s="27"/>
      <c r="I19" s="27"/>
      <c r="J19" s="33" t="str">
        <f t="shared" si="0"/>
        <v/>
      </c>
      <c r="K19" s="28" t="str">
        <f t="shared" si="1"/>
        <v/>
      </c>
      <c r="L19" s="28" t="str">
        <f t="shared" si="2"/>
        <v/>
      </c>
      <c r="M19" s="28" t="str">
        <f t="shared" si="3"/>
        <v/>
      </c>
      <c r="N19" s="34" t="str">
        <f t="shared" si="4"/>
        <v/>
      </c>
    </row>
    <row r="20" spans="2:14" ht="25.5" customHeight="1" x14ac:dyDescent="0.35">
      <c r="B20" s="3"/>
      <c r="C20" s="32" t="s">
        <v>48</v>
      </c>
      <c r="D20" s="27"/>
      <c r="E20" s="27"/>
      <c r="F20" s="27"/>
      <c r="G20" s="27"/>
      <c r="H20" s="27"/>
      <c r="I20" s="27"/>
      <c r="J20" s="33" t="str">
        <f t="shared" si="0"/>
        <v/>
      </c>
      <c r="K20" s="28" t="str">
        <f t="shared" si="1"/>
        <v/>
      </c>
      <c r="L20" s="28" t="str">
        <f t="shared" si="2"/>
        <v/>
      </c>
      <c r="M20" s="28" t="str">
        <f t="shared" si="3"/>
        <v/>
      </c>
      <c r="N20" s="34" t="str">
        <f t="shared" si="4"/>
        <v/>
      </c>
    </row>
    <row r="21" spans="2:14" ht="25.5" customHeight="1" x14ac:dyDescent="0.35">
      <c r="B21" s="3"/>
      <c r="C21" s="32" t="s">
        <v>49</v>
      </c>
      <c r="D21" s="27"/>
      <c r="E21" s="27"/>
      <c r="F21" s="27"/>
      <c r="G21" s="27"/>
      <c r="H21" s="27"/>
      <c r="I21" s="27"/>
      <c r="J21" s="33" t="str">
        <f t="shared" si="0"/>
        <v/>
      </c>
      <c r="K21" s="28" t="str">
        <f t="shared" si="1"/>
        <v/>
      </c>
      <c r="L21" s="28" t="str">
        <f t="shared" si="2"/>
        <v/>
      </c>
      <c r="M21" s="28" t="str">
        <f t="shared" si="3"/>
        <v/>
      </c>
      <c r="N21" s="34" t="str">
        <f t="shared" si="4"/>
        <v/>
      </c>
    </row>
    <row r="22" spans="2:14" ht="25.5" customHeight="1" x14ac:dyDescent="0.35">
      <c r="B22" s="3"/>
      <c r="C22" s="32" t="s">
        <v>50</v>
      </c>
      <c r="D22" s="27"/>
      <c r="E22" s="27"/>
      <c r="F22" s="27"/>
      <c r="G22" s="27"/>
      <c r="H22" s="27"/>
      <c r="I22" s="27"/>
      <c r="J22" s="33" t="str">
        <f t="shared" si="0"/>
        <v/>
      </c>
      <c r="K22" s="28" t="str">
        <f t="shared" si="1"/>
        <v/>
      </c>
      <c r="L22" s="28" t="str">
        <f t="shared" si="2"/>
        <v/>
      </c>
      <c r="M22" s="28" t="str">
        <f t="shared" si="3"/>
        <v/>
      </c>
      <c r="N22" s="34" t="str">
        <f t="shared" si="4"/>
        <v/>
      </c>
    </row>
    <row r="23" spans="2:14" ht="25.5" customHeight="1" x14ac:dyDescent="0.35">
      <c r="B23" s="3" t="str">
        <f>IF('2 Options'!C11="","Option D (empty)","D: "&amp;'2 Options'!C11)</f>
        <v>Option D (empty)</v>
      </c>
      <c r="C23" s="19" t="s">
        <v>46</v>
      </c>
      <c r="D23" s="27"/>
      <c r="E23" s="27"/>
      <c r="F23" s="27"/>
      <c r="G23" s="27"/>
      <c r="H23" s="27"/>
      <c r="I23" s="27"/>
      <c r="J23" s="33" t="str">
        <f t="shared" si="0"/>
        <v/>
      </c>
      <c r="K23" s="28" t="str">
        <f t="shared" si="1"/>
        <v/>
      </c>
      <c r="L23" s="28" t="str">
        <f t="shared" si="2"/>
        <v/>
      </c>
      <c r="M23" s="28" t="str">
        <f t="shared" si="3"/>
        <v/>
      </c>
      <c r="N23" s="34" t="str">
        <f t="shared" si="4"/>
        <v/>
      </c>
    </row>
    <row r="24" spans="2:14" ht="25.5" customHeight="1" x14ac:dyDescent="0.35">
      <c r="B24" s="3"/>
      <c r="C24" s="19" t="s">
        <v>47</v>
      </c>
      <c r="D24" s="27"/>
      <c r="E24" s="27"/>
      <c r="F24" s="27"/>
      <c r="G24" s="27"/>
      <c r="H24" s="27"/>
      <c r="I24" s="27"/>
      <c r="J24" s="33" t="str">
        <f t="shared" si="0"/>
        <v/>
      </c>
      <c r="K24" s="28" t="str">
        <f t="shared" si="1"/>
        <v/>
      </c>
      <c r="L24" s="28" t="str">
        <f t="shared" si="2"/>
        <v/>
      </c>
      <c r="M24" s="28" t="str">
        <f t="shared" si="3"/>
        <v/>
      </c>
      <c r="N24" s="34" t="str">
        <f t="shared" si="4"/>
        <v/>
      </c>
    </row>
    <row r="25" spans="2:14" ht="25.5" customHeight="1" x14ac:dyDescent="0.35">
      <c r="B25" s="3"/>
      <c r="C25" s="19" t="s">
        <v>48</v>
      </c>
      <c r="D25" s="27"/>
      <c r="E25" s="27"/>
      <c r="F25" s="27"/>
      <c r="G25" s="27"/>
      <c r="H25" s="27"/>
      <c r="I25" s="27"/>
      <c r="J25" s="33" t="str">
        <f t="shared" si="0"/>
        <v/>
      </c>
      <c r="K25" s="28" t="str">
        <f t="shared" si="1"/>
        <v/>
      </c>
      <c r="L25" s="28" t="str">
        <f t="shared" si="2"/>
        <v/>
      </c>
      <c r="M25" s="28" t="str">
        <f t="shared" si="3"/>
        <v/>
      </c>
      <c r="N25" s="34" t="str">
        <f t="shared" si="4"/>
        <v/>
      </c>
    </row>
    <row r="26" spans="2:14" ht="25.5" customHeight="1" x14ac:dyDescent="0.35">
      <c r="B26" s="3"/>
      <c r="C26" s="19" t="s">
        <v>49</v>
      </c>
      <c r="D26" s="27"/>
      <c r="E26" s="27"/>
      <c r="F26" s="27"/>
      <c r="G26" s="27"/>
      <c r="H26" s="27"/>
      <c r="I26" s="27"/>
      <c r="J26" s="33" t="str">
        <f t="shared" si="0"/>
        <v/>
      </c>
      <c r="K26" s="28" t="str">
        <f t="shared" si="1"/>
        <v/>
      </c>
      <c r="L26" s="28" t="str">
        <f t="shared" si="2"/>
        <v/>
      </c>
      <c r="M26" s="28" t="str">
        <f t="shared" si="3"/>
        <v/>
      </c>
      <c r="N26" s="34" t="str">
        <f t="shared" si="4"/>
        <v/>
      </c>
    </row>
    <row r="27" spans="2:14" ht="25.5" customHeight="1" x14ac:dyDescent="0.35">
      <c r="B27" s="3"/>
      <c r="C27" s="19" t="s">
        <v>50</v>
      </c>
      <c r="D27" s="27"/>
      <c r="E27" s="27"/>
      <c r="F27" s="27"/>
      <c r="G27" s="27"/>
      <c r="H27" s="27"/>
      <c r="I27" s="27"/>
      <c r="J27" s="33" t="str">
        <f t="shared" si="0"/>
        <v/>
      </c>
      <c r="K27" s="28" t="str">
        <f t="shared" si="1"/>
        <v/>
      </c>
      <c r="L27" s="28" t="str">
        <f t="shared" si="2"/>
        <v/>
      </c>
      <c r="M27" s="28" t="str">
        <f t="shared" si="3"/>
        <v/>
      </c>
      <c r="N27" s="34" t="str">
        <f t="shared" si="4"/>
        <v/>
      </c>
    </row>
    <row r="28" spans="2:14" ht="25.5" customHeight="1" x14ac:dyDescent="0.35">
      <c r="B28" s="3" t="str">
        <f>IF('2 Options'!C12="","Option E (empty)","E: "&amp;'2 Options'!C12)</f>
        <v>Option E (empty)</v>
      </c>
      <c r="C28" s="32" t="s">
        <v>46</v>
      </c>
      <c r="D28" s="27"/>
      <c r="E28" s="27"/>
      <c r="F28" s="27"/>
      <c r="G28" s="27"/>
      <c r="H28" s="27"/>
      <c r="I28" s="27"/>
      <c r="J28" s="33" t="str">
        <f t="shared" si="0"/>
        <v/>
      </c>
      <c r="K28" s="28" t="str">
        <f t="shared" si="1"/>
        <v/>
      </c>
      <c r="L28" s="28" t="str">
        <f t="shared" si="2"/>
        <v/>
      </c>
      <c r="M28" s="28" t="str">
        <f t="shared" si="3"/>
        <v/>
      </c>
      <c r="N28" s="34" t="str">
        <f t="shared" si="4"/>
        <v/>
      </c>
    </row>
    <row r="29" spans="2:14" ht="25.5" customHeight="1" x14ac:dyDescent="0.35">
      <c r="B29" s="3"/>
      <c r="C29" s="32" t="s">
        <v>47</v>
      </c>
      <c r="D29" s="27"/>
      <c r="E29" s="27"/>
      <c r="F29" s="27"/>
      <c r="G29" s="27"/>
      <c r="H29" s="27"/>
      <c r="I29" s="27"/>
      <c r="J29" s="33" t="str">
        <f t="shared" si="0"/>
        <v/>
      </c>
      <c r="K29" s="28" t="str">
        <f t="shared" si="1"/>
        <v/>
      </c>
      <c r="L29" s="28" t="str">
        <f t="shared" si="2"/>
        <v/>
      </c>
      <c r="M29" s="28" t="str">
        <f t="shared" si="3"/>
        <v/>
      </c>
      <c r="N29" s="34" t="str">
        <f t="shared" si="4"/>
        <v/>
      </c>
    </row>
    <row r="30" spans="2:14" ht="25.5" customHeight="1" x14ac:dyDescent="0.35">
      <c r="B30" s="3"/>
      <c r="C30" s="32" t="s">
        <v>48</v>
      </c>
      <c r="D30" s="27"/>
      <c r="E30" s="27"/>
      <c r="F30" s="27"/>
      <c r="G30" s="27"/>
      <c r="H30" s="27"/>
      <c r="I30" s="27"/>
      <c r="J30" s="33" t="str">
        <f t="shared" si="0"/>
        <v/>
      </c>
      <c r="K30" s="28" t="str">
        <f t="shared" si="1"/>
        <v/>
      </c>
      <c r="L30" s="28" t="str">
        <f t="shared" si="2"/>
        <v/>
      </c>
      <c r="M30" s="28" t="str">
        <f t="shared" si="3"/>
        <v/>
      </c>
      <c r="N30" s="34" t="str">
        <f t="shared" si="4"/>
        <v/>
      </c>
    </row>
    <row r="31" spans="2:14" ht="25.5" customHeight="1" x14ac:dyDescent="0.35">
      <c r="B31" s="3"/>
      <c r="C31" s="32" t="s">
        <v>49</v>
      </c>
      <c r="D31" s="27"/>
      <c r="E31" s="27"/>
      <c r="F31" s="27"/>
      <c r="G31" s="27"/>
      <c r="H31" s="27"/>
      <c r="I31" s="27"/>
      <c r="J31" s="33" t="str">
        <f t="shared" si="0"/>
        <v/>
      </c>
      <c r="K31" s="28" t="str">
        <f t="shared" si="1"/>
        <v/>
      </c>
      <c r="L31" s="28" t="str">
        <f t="shared" si="2"/>
        <v/>
      </c>
      <c r="M31" s="28" t="str">
        <f t="shared" si="3"/>
        <v/>
      </c>
      <c r="N31" s="34" t="str">
        <f t="shared" si="4"/>
        <v/>
      </c>
    </row>
    <row r="32" spans="2:14" ht="25.5" customHeight="1" x14ac:dyDescent="0.35">
      <c r="B32" s="3"/>
      <c r="C32" s="32" t="s">
        <v>50</v>
      </c>
      <c r="D32" s="27"/>
      <c r="E32" s="27"/>
      <c r="F32" s="27"/>
      <c r="G32" s="27"/>
      <c r="H32" s="27"/>
      <c r="I32" s="27"/>
      <c r="J32" s="33" t="str">
        <f t="shared" si="0"/>
        <v/>
      </c>
      <c r="K32" s="28" t="str">
        <f t="shared" si="1"/>
        <v/>
      </c>
      <c r="L32" s="28" t="str">
        <f t="shared" si="2"/>
        <v/>
      </c>
      <c r="M32" s="28" t="str">
        <f t="shared" si="3"/>
        <v/>
      </c>
      <c r="N32" s="34" t="str">
        <f t="shared" si="4"/>
        <v/>
      </c>
    </row>
    <row r="33" spans="1:14" ht="25.5" customHeight="1" x14ac:dyDescent="0.35">
      <c r="B33" s="3" t="str">
        <f>IF('2 Options'!C13="","Option F (empty)","F: "&amp;'2 Options'!C13)</f>
        <v>Option F (empty)</v>
      </c>
      <c r="C33" s="19" t="s">
        <v>46</v>
      </c>
      <c r="D33" s="27"/>
      <c r="E33" s="27"/>
      <c r="F33" s="27"/>
      <c r="G33" s="27"/>
      <c r="H33" s="27"/>
      <c r="I33" s="27"/>
      <c r="J33" s="33" t="str">
        <f t="shared" si="0"/>
        <v/>
      </c>
      <c r="K33" s="28" t="str">
        <f t="shared" si="1"/>
        <v/>
      </c>
      <c r="L33" s="28" t="str">
        <f t="shared" si="2"/>
        <v/>
      </c>
      <c r="M33" s="28" t="str">
        <f t="shared" si="3"/>
        <v/>
      </c>
      <c r="N33" s="34" t="str">
        <f t="shared" si="4"/>
        <v/>
      </c>
    </row>
    <row r="34" spans="1:14" ht="25.5" customHeight="1" x14ac:dyDescent="0.35">
      <c r="B34" s="3"/>
      <c r="C34" s="19" t="s">
        <v>47</v>
      </c>
      <c r="D34" s="27"/>
      <c r="E34" s="27"/>
      <c r="F34" s="27"/>
      <c r="G34" s="27"/>
      <c r="H34" s="27"/>
      <c r="I34" s="27"/>
      <c r="J34" s="33" t="str">
        <f t="shared" si="0"/>
        <v/>
      </c>
      <c r="K34" s="28" t="str">
        <f t="shared" si="1"/>
        <v/>
      </c>
      <c r="L34" s="28" t="str">
        <f t="shared" si="2"/>
        <v/>
      </c>
      <c r="M34" s="28" t="str">
        <f t="shared" si="3"/>
        <v/>
      </c>
      <c r="N34" s="34" t="str">
        <f t="shared" si="4"/>
        <v/>
      </c>
    </row>
    <row r="35" spans="1:14" ht="25.5" customHeight="1" x14ac:dyDescent="0.35">
      <c r="B35" s="3"/>
      <c r="C35" s="19" t="s">
        <v>48</v>
      </c>
      <c r="D35" s="27"/>
      <c r="E35" s="27"/>
      <c r="F35" s="27"/>
      <c r="G35" s="27"/>
      <c r="H35" s="27"/>
      <c r="I35" s="27"/>
      <c r="J35" s="33" t="str">
        <f t="shared" si="0"/>
        <v/>
      </c>
      <c r="K35" s="28" t="str">
        <f t="shared" si="1"/>
        <v/>
      </c>
      <c r="L35" s="28" t="str">
        <f t="shared" si="2"/>
        <v/>
      </c>
      <c r="M35" s="28" t="str">
        <f t="shared" si="3"/>
        <v/>
      </c>
      <c r="N35" s="34" t="str">
        <f t="shared" si="4"/>
        <v/>
      </c>
    </row>
    <row r="36" spans="1:14" ht="25.5" customHeight="1" x14ac:dyDescent="0.35">
      <c r="B36" s="3"/>
      <c r="C36" s="19" t="s">
        <v>49</v>
      </c>
      <c r="D36" s="27"/>
      <c r="E36" s="27"/>
      <c r="F36" s="27"/>
      <c r="G36" s="27"/>
      <c r="H36" s="27"/>
      <c r="I36" s="27"/>
      <c r="J36" s="33" t="str">
        <f t="shared" si="0"/>
        <v/>
      </c>
      <c r="K36" s="28" t="str">
        <f t="shared" si="1"/>
        <v/>
      </c>
      <c r="L36" s="28" t="str">
        <f t="shared" si="2"/>
        <v/>
      </c>
      <c r="M36" s="28" t="str">
        <f t="shared" si="3"/>
        <v/>
      </c>
      <c r="N36" s="34" t="str">
        <f t="shared" si="4"/>
        <v/>
      </c>
    </row>
    <row r="37" spans="1:14" ht="25.5" customHeight="1" x14ac:dyDescent="0.35">
      <c r="B37" s="3"/>
      <c r="C37" s="19" t="s">
        <v>50</v>
      </c>
      <c r="D37" s="27"/>
      <c r="E37" s="27"/>
      <c r="F37" s="27"/>
      <c r="G37" s="27"/>
      <c r="H37" s="27"/>
      <c r="I37" s="27"/>
      <c r="J37" s="33" t="str">
        <f t="shared" si="0"/>
        <v/>
      </c>
      <c r="K37" s="28" t="str">
        <f t="shared" si="1"/>
        <v/>
      </c>
      <c r="L37" s="28" t="str">
        <f t="shared" si="2"/>
        <v/>
      </c>
      <c r="M37" s="28" t="str">
        <f t="shared" si="3"/>
        <v/>
      </c>
      <c r="N37" s="34" t="str">
        <f t="shared" si="4"/>
        <v/>
      </c>
    </row>
    <row r="39" spans="1:14" ht="30" customHeight="1" x14ac:dyDescent="0.35">
      <c r="A39" s="9" t="s">
        <v>133</v>
      </c>
      <c r="B39" s="9"/>
      <c r="C39" s="9"/>
      <c r="D39" s="9"/>
      <c r="E39" s="9"/>
      <c r="F39" s="9"/>
      <c r="G39" s="9"/>
      <c r="H39" s="9"/>
      <c r="I39" s="9"/>
      <c r="J39" s="9"/>
      <c r="K39" s="9"/>
      <c r="L39" s="9"/>
      <c r="M39" s="9"/>
      <c r="N39" s="9"/>
    </row>
  </sheetData>
  <mergeCells count="12">
    <mergeCell ref="B33:B37"/>
    <mergeCell ref="A39:N39"/>
    <mergeCell ref="B8:B12"/>
    <mergeCell ref="B13:B17"/>
    <mergeCell ref="B18:B22"/>
    <mergeCell ref="B23:B27"/>
    <mergeCell ref="B28:B32"/>
    <mergeCell ref="A1:N1"/>
    <mergeCell ref="A2:N2"/>
    <mergeCell ref="A4:N4"/>
    <mergeCell ref="A5:N5"/>
    <mergeCell ref="A6:N6"/>
  </mergeCells>
  <dataValidations count="1">
    <dataValidation type="whole" allowBlank="1" showErrorMessage="1" errorTitle="Score 1-5" error="Score from 1 to 5. Five is always better." sqref="D8:I37" xr:uid="{00000000-0002-0000-0300-000000000000}">
      <formula1>1</formula1>
      <formula2>5</formula2>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0"/>
  <sheetViews>
    <sheetView showGridLines="0" topLeftCell="A8" zoomScaleNormal="100" workbookViewId="0">
      <selection activeCell="E8" sqref="E8"/>
    </sheetView>
  </sheetViews>
  <sheetFormatPr baseColWidth="10" defaultColWidth="8.6328125" defaultRowHeight="14.5" x14ac:dyDescent="0.35"/>
  <cols>
    <col min="1" max="1" width="4" customWidth="1"/>
    <col min="2" max="2" width="6" customWidth="1"/>
    <col min="3" max="3" width="34" customWidth="1"/>
    <col min="4" max="4" width="8" customWidth="1"/>
    <col min="5" max="9" width="11" customWidth="1"/>
    <col min="10" max="10" width="13" customWidth="1"/>
    <col min="11" max="11" width="7" customWidth="1"/>
    <col min="12" max="12" width="10" customWidth="1"/>
    <col min="13" max="13" width="20" customWidth="1"/>
    <col min="14" max="14" width="34" customWidth="1"/>
  </cols>
  <sheetData>
    <row r="1" spans="1:14" ht="30" customHeight="1" x14ac:dyDescent="0.35">
      <c r="A1" s="13" t="s">
        <v>134</v>
      </c>
      <c r="B1" s="13"/>
      <c r="C1" s="13"/>
      <c r="D1" s="13"/>
      <c r="E1" s="13"/>
      <c r="F1" s="13"/>
      <c r="G1" s="13"/>
      <c r="H1" s="13"/>
      <c r="I1" s="13"/>
      <c r="J1" s="13"/>
      <c r="K1" s="13"/>
      <c r="L1" s="13"/>
      <c r="M1" s="13"/>
      <c r="N1" s="13"/>
    </row>
    <row r="2" spans="1:14" ht="15.75" customHeight="1" x14ac:dyDescent="0.35">
      <c r="A2" s="12" t="s">
        <v>135</v>
      </c>
      <c r="B2" s="12"/>
      <c r="C2" s="12"/>
      <c r="D2" s="12"/>
      <c r="E2" s="12"/>
      <c r="F2" s="12"/>
      <c r="G2" s="12"/>
      <c r="H2" s="12"/>
      <c r="I2" s="12"/>
      <c r="J2" s="12"/>
      <c r="K2" s="12"/>
      <c r="L2" s="12"/>
      <c r="M2" s="12"/>
      <c r="N2" s="12"/>
    </row>
    <row r="4" spans="1:14" ht="15" customHeight="1" x14ac:dyDescent="0.35">
      <c r="A4" s="8" t="s">
        <v>136</v>
      </c>
      <c r="B4" s="8"/>
      <c r="C4" s="8"/>
      <c r="D4" s="8"/>
      <c r="E4" s="8"/>
      <c r="F4" s="8"/>
      <c r="G4" s="8"/>
      <c r="H4" s="8"/>
      <c r="I4" s="8"/>
      <c r="J4" s="8"/>
      <c r="K4" s="8"/>
      <c r="L4" s="8"/>
      <c r="M4" s="8"/>
      <c r="N4" s="8"/>
    </row>
    <row r="6" spans="1:14" ht="33.75" customHeight="1" x14ac:dyDescent="0.35">
      <c r="A6" s="15"/>
      <c r="B6" s="15" t="s">
        <v>100</v>
      </c>
      <c r="C6" s="15" t="s">
        <v>120</v>
      </c>
      <c r="D6" s="15" t="s">
        <v>24</v>
      </c>
      <c r="E6" s="15" t="s">
        <v>137</v>
      </c>
      <c r="F6" s="15" t="s">
        <v>138</v>
      </c>
      <c r="G6" s="15" t="s">
        <v>139</v>
      </c>
      <c r="H6" s="15" t="s">
        <v>140</v>
      </c>
      <c r="I6" s="15" t="s">
        <v>141</v>
      </c>
      <c r="J6" s="15" t="s">
        <v>142</v>
      </c>
      <c r="K6" s="15" t="s">
        <v>143</v>
      </c>
      <c r="L6" s="15" t="s">
        <v>144</v>
      </c>
      <c r="M6" s="15" t="s">
        <v>145</v>
      </c>
      <c r="N6" s="15" t="s">
        <v>146</v>
      </c>
    </row>
    <row r="7" spans="1:14" ht="25.5" customHeight="1" x14ac:dyDescent="0.35">
      <c r="C7" s="14" t="s">
        <v>147</v>
      </c>
      <c r="E7" s="27">
        <v>3</v>
      </c>
      <c r="F7" s="27">
        <v>3</v>
      </c>
      <c r="G7" s="27">
        <v>3</v>
      </c>
      <c r="H7" s="27">
        <v>3</v>
      </c>
      <c r="I7" s="27">
        <v>3</v>
      </c>
    </row>
    <row r="8" spans="1:14" ht="31.5" customHeight="1" x14ac:dyDescent="0.35">
      <c r="B8" s="26" t="s">
        <v>105</v>
      </c>
      <c r="C8" s="34" t="str">
        <f>IF('2 Options'!C8="","",'2 Options'!C8)</f>
        <v/>
      </c>
      <c r="D8" s="28" t="str">
        <f>IF('2 Options'!D8="","",'2 Options'!D8)</f>
        <v/>
      </c>
      <c r="E8" s="33" t="str">
        <f>'3 Score'!J8</f>
        <v/>
      </c>
      <c r="F8" s="33" t="str">
        <f>'3 Score'!J9</f>
        <v/>
      </c>
      <c r="G8" s="33" t="str">
        <f>'3 Score'!J10</f>
        <v/>
      </c>
      <c r="H8" s="33" t="str">
        <f>'3 Score'!J11</f>
        <v/>
      </c>
      <c r="I8" s="33" t="str">
        <f>'3 Score'!J12</f>
        <v/>
      </c>
      <c r="J8" s="33" t="str">
        <f t="shared" ref="J8:J13" si="0">IF(COUNT(E8:I8)&lt;5,"",SUMPRODUCT(E8:I8,$E$7:$I$7))</f>
        <v/>
      </c>
      <c r="K8" s="28" t="str">
        <f t="shared" ref="K8:K13" si="1">IF(J8="","",SUMPRODUCT(ISNUMBER($J$8:$J$13)*($J$8:$J$13&gt;J8))+1)</f>
        <v/>
      </c>
      <c r="L8" s="28" t="str">
        <f>IF(COUNT('3 Score'!M8:M12)=0,"",MAX('3 Score'!M8:M12))</f>
        <v/>
      </c>
      <c r="M8" s="34" t="str">
        <f>IF(L8="","",INDEX({"Effect on root cause";"Cost";"Time";"Risk";"Customer value"},MATCH(L8,'3 Score'!M8:M12,0)))</f>
        <v/>
      </c>
      <c r="N8" s="34" t="str">
        <f t="shared" ref="N8:N13" si="2">IF(L8="","",IF(L8&gt;=2,"Clarify "&amp;M8&amp;" before you rank anything. Two people are describing different mechanisms.","No large gaps. The team is reading this option the same way."))</f>
        <v/>
      </c>
    </row>
    <row r="9" spans="1:14" ht="31.5" customHeight="1" x14ac:dyDescent="0.35">
      <c r="B9" s="26" t="s">
        <v>106</v>
      </c>
      <c r="C9" s="34" t="str">
        <f>IF('2 Options'!C9="","",'2 Options'!C9)</f>
        <v/>
      </c>
      <c r="D9" s="28" t="str">
        <f>IF('2 Options'!D9="","",'2 Options'!D9)</f>
        <v/>
      </c>
      <c r="E9" s="33" t="str">
        <f>'3 Score'!J13</f>
        <v/>
      </c>
      <c r="F9" s="33" t="str">
        <f>'3 Score'!J14</f>
        <v/>
      </c>
      <c r="G9" s="33" t="str">
        <f>'3 Score'!J15</f>
        <v/>
      </c>
      <c r="H9" s="33" t="str">
        <f>'3 Score'!J16</f>
        <v/>
      </c>
      <c r="I9" s="33" t="str">
        <f>'3 Score'!J17</f>
        <v/>
      </c>
      <c r="J9" s="33" t="str">
        <f t="shared" si="0"/>
        <v/>
      </c>
      <c r="K9" s="28" t="str">
        <f t="shared" si="1"/>
        <v/>
      </c>
      <c r="L9" s="28" t="str">
        <f>IF(COUNT('3 Score'!M13:M17)=0,"",MAX('3 Score'!M13:M17))</f>
        <v/>
      </c>
      <c r="M9" s="34" t="str">
        <f>IF(L9="","",INDEX({"Effect on root cause";"Cost";"Time";"Risk";"Customer value"},MATCH(L9,'3 Score'!M13:M17,0)))</f>
        <v/>
      </c>
      <c r="N9" s="34" t="str">
        <f t="shared" si="2"/>
        <v/>
      </c>
    </row>
    <row r="10" spans="1:14" ht="31.5" customHeight="1" x14ac:dyDescent="0.35">
      <c r="B10" s="26" t="s">
        <v>107</v>
      </c>
      <c r="C10" s="34" t="str">
        <f>IF('2 Options'!C10="","",'2 Options'!C10)</f>
        <v/>
      </c>
      <c r="D10" s="28" t="str">
        <f>IF('2 Options'!D10="","",'2 Options'!D10)</f>
        <v/>
      </c>
      <c r="E10" s="33" t="str">
        <f>'3 Score'!J18</f>
        <v/>
      </c>
      <c r="F10" s="33" t="str">
        <f>'3 Score'!J19</f>
        <v/>
      </c>
      <c r="G10" s="33" t="str">
        <f>'3 Score'!J20</f>
        <v/>
      </c>
      <c r="H10" s="33" t="str">
        <f>'3 Score'!J21</f>
        <v/>
      </c>
      <c r="I10" s="33" t="str">
        <f>'3 Score'!J22</f>
        <v/>
      </c>
      <c r="J10" s="33" t="str">
        <f t="shared" si="0"/>
        <v/>
      </c>
      <c r="K10" s="28" t="str">
        <f t="shared" si="1"/>
        <v/>
      </c>
      <c r="L10" s="28" t="str">
        <f>IF(COUNT('3 Score'!M18:M22)=0,"",MAX('3 Score'!M18:M22))</f>
        <v/>
      </c>
      <c r="M10" s="34" t="str">
        <f>IF(L10="","",INDEX({"Effect on root cause";"Cost";"Time";"Risk";"Customer value"},MATCH(L10,'3 Score'!M18:M22,0)))</f>
        <v/>
      </c>
      <c r="N10" s="34" t="str">
        <f t="shared" si="2"/>
        <v/>
      </c>
    </row>
    <row r="11" spans="1:14" ht="31.5" customHeight="1" x14ac:dyDescent="0.35">
      <c r="B11" s="26" t="s">
        <v>108</v>
      </c>
      <c r="C11" s="34" t="str">
        <f>IF('2 Options'!C11="","",'2 Options'!C11)</f>
        <v/>
      </c>
      <c r="D11" s="28" t="str">
        <f>IF('2 Options'!D11="","",'2 Options'!D11)</f>
        <v/>
      </c>
      <c r="E11" s="33" t="str">
        <f>'3 Score'!J23</f>
        <v/>
      </c>
      <c r="F11" s="33" t="str">
        <f>'3 Score'!J24</f>
        <v/>
      </c>
      <c r="G11" s="33" t="str">
        <f>'3 Score'!J25</f>
        <v/>
      </c>
      <c r="H11" s="33" t="str">
        <f>'3 Score'!J26</f>
        <v/>
      </c>
      <c r="I11" s="33" t="str">
        <f>'3 Score'!J27</f>
        <v/>
      </c>
      <c r="J11" s="33" t="str">
        <f t="shared" si="0"/>
        <v/>
      </c>
      <c r="K11" s="28" t="str">
        <f t="shared" si="1"/>
        <v/>
      </c>
      <c r="L11" s="28" t="str">
        <f>IF(COUNT('3 Score'!M23:M27)=0,"",MAX('3 Score'!M23:M27))</f>
        <v/>
      </c>
      <c r="M11" s="34" t="str">
        <f>IF(L11="","",INDEX({"Effect on root cause";"Cost";"Time";"Risk";"Customer value"},MATCH(L11,'3 Score'!M23:M27,0)))</f>
        <v/>
      </c>
      <c r="N11" s="34" t="str">
        <f t="shared" si="2"/>
        <v/>
      </c>
    </row>
    <row r="12" spans="1:14" ht="31.5" customHeight="1" x14ac:dyDescent="0.35">
      <c r="B12" s="26" t="s">
        <v>109</v>
      </c>
      <c r="C12" s="34" t="str">
        <f>IF('2 Options'!C12="","",'2 Options'!C12)</f>
        <v/>
      </c>
      <c r="D12" s="28" t="str">
        <f>IF('2 Options'!D12="","",'2 Options'!D12)</f>
        <v/>
      </c>
      <c r="E12" s="33" t="str">
        <f>'3 Score'!J28</f>
        <v/>
      </c>
      <c r="F12" s="33" t="str">
        <f>'3 Score'!J29</f>
        <v/>
      </c>
      <c r="G12" s="33" t="str">
        <f>'3 Score'!J30</f>
        <v/>
      </c>
      <c r="H12" s="33" t="str">
        <f>'3 Score'!J31</f>
        <v/>
      </c>
      <c r="I12" s="33" t="str">
        <f>'3 Score'!J32</f>
        <v/>
      </c>
      <c r="J12" s="33" t="str">
        <f t="shared" si="0"/>
        <v/>
      </c>
      <c r="K12" s="28" t="str">
        <f t="shared" si="1"/>
        <v/>
      </c>
      <c r="L12" s="28" t="str">
        <f>IF(COUNT('3 Score'!M28:M32)=0,"",MAX('3 Score'!M28:M32))</f>
        <v/>
      </c>
      <c r="M12" s="34" t="str">
        <f>IF(L12="","",INDEX({"Effect on root cause";"Cost";"Time";"Risk";"Customer value"},MATCH(L12,'3 Score'!M28:M32,0)))</f>
        <v/>
      </c>
      <c r="N12" s="34" t="str">
        <f t="shared" si="2"/>
        <v/>
      </c>
    </row>
    <row r="13" spans="1:14" ht="31.5" customHeight="1" x14ac:dyDescent="0.35">
      <c r="B13" s="26" t="s">
        <v>110</v>
      </c>
      <c r="C13" s="34" t="str">
        <f>IF('2 Options'!C13="","",'2 Options'!C13)</f>
        <v/>
      </c>
      <c r="D13" s="28" t="str">
        <f>IF('2 Options'!D13="","",'2 Options'!D13)</f>
        <v/>
      </c>
      <c r="E13" s="33" t="str">
        <f>'3 Score'!J33</f>
        <v/>
      </c>
      <c r="F13" s="33" t="str">
        <f>'3 Score'!J34</f>
        <v/>
      </c>
      <c r="G13" s="33" t="str">
        <f>'3 Score'!J35</f>
        <v/>
      </c>
      <c r="H13" s="33" t="str">
        <f>'3 Score'!J36</f>
        <v/>
      </c>
      <c r="I13" s="33" t="str">
        <f>'3 Score'!J37</f>
        <v/>
      </c>
      <c r="J13" s="33" t="str">
        <f t="shared" si="0"/>
        <v/>
      </c>
      <c r="K13" s="28" t="str">
        <f t="shared" si="1"/>
        <v/>
      </c>
      <c r="L13" s="28" t="str">
        <f>IF(COUNT('3 Score'!M33:M37)=0,"",MAX('3 Score'!M33:M37))</f>
        <v/>
      </c>
      <c r="M13" s="34" t="str">
        <f>IF(L13="","",INDEX({"Effect on root cause";"Cost";"Time";"Risk";"Customer value"},MATCH(L13,'3 Score'!M33:M37,0)))</f>
        <v/>
      </c>
      <c r="N13" s="34" t="str">
        <f t="shared" si="2"/>
        <v/>
      </c>
    </row>
    <row r="15" spans="1:14" ht="21.75" customHeight="1" x14ac:dyDescent="0.35">
      <c r="A15" s="10" t="s">
        <v>148</v>
      </c>
      <c r="B15" s="10"/>
      <c r="C15" s="10"/>
      <c r="D15" s="10"/>
      <c r="E15" s="10"/>
      <c r="F15" s="10"/>
      <c r="G15" s="10"/>
      <c r="H15" s="10"/>
      <c r="I15" s="10"/>
      <c r="J15" s="10"/>
      <c r="K15" s="10"/>
      <c r="L15" s="10"/>
      <c r="M15" s="10"/>
      <c r="N15" s="10"/>
    </row>
    <row r="16" spans="1:14" ht="31.5" customHeight="1" x14ac:dyDescent="0.35">
      <c r="B16" s="2" t="str">
        <f>IF(COUNT(J8:J13)=0,"Scores are not in yet.",IF(MAX(L8:L13)&gt;=2,"There is a gap of 2 or more on at least one option. Work through the What to do about it column before this ranking means anything.","No large gaps left. The team is reading every option the same way."))</f>
        <v>Scores are not in yet.</v>
      </c>
      <c r="C16" s="2"/>
      <c r="D16" s="2"/>
      <c r="E16" s="2"/>
      <c r="F16" s="2"/>
      <c r="G16" s="2"/>
      <c r="H16" s="2"/>
      <c r="I16" s="2"/>
      <c r="J16" s="2"/>
      <c r="K16" s="2"/>
      <c r="L16" s="2"/>
      <c r="M16" s="2"/>
      <c r="N16" s="2"/>
    </row>
    <row r="17" spans="1:14" ht="31.5" customHeight="1" x14ac:dyDescent="0.35">
      <c r="B17" s="2" t="str">
        <f>IF(COUNT(J8:J13)=0,"",IF(INDEX(D8:D13,MATCH(1,K8:K13,0))&gt;=3,"The top-ranked option detects or tracks the failure. It does not remove it. Read Chapter 5 again before you commit: a cheap, quick, low-risk option that leaves the root cause in place will send you back here.","The top-ranked option acts at level 1 or 2. It is aimed at the cause."))</f>
        <v/>
      </c>
      <c r="C17" s="2"/>
      <c r="D17" s="2"/>
      <c r="E17" s="2"/>
      <c r="F17" s="2"/>
      <c r="G17" s="2"/>
      <c r="H17" s="2"/>
      <c r="I17" s="2"/>
      <c r="J17" s="2"/>
      <c r="K17" s="2"/>
      <c r="L17" s="2"/>
      <c r="M17" s="2"/>
      <c r="N17" s="2"/>
    </row>
    <row r="19" spans="1:14" ht="31.5" customHeight="1" x14ac:dyDescent="0.35">
      <c r="A19" s="11" t="s">
        <v>149</v>
      </c>
      <c r="B19" s="11"/>
      <c r="C19" s="11"/>
      <c r="D19" s="11"/>
      <c r="E19" s="11"/>
      <c r="F19" s="11"/>
      <c r="G19" s="11"/>
      <c r="H19" s="11"/>
      <c r="I19" s="11"/>
      <c r="J19" s="11"/>
      <c r="K19" s="11"/>
      <c r="L19" s="11"/>
      <c r="M19" s="11"/>
      <c r="N19" s="11"/>
    </row>
    <row r="20" spans="1:14" ht="15" customHeight="1" x14ac:dyDescent="0.35">
      <c r="A20" s="9" t="s">
        <v>150</v>
      </c>
      <c r="B20" s="9"/>
      <c r="C20" s="9"/>
      <c r="D20" s="9"/>
      <c r="E20" s="9"/>
      <c r="F20" s="9"/>
      <c r="G20" s="9"/>
      <c r="H20" s="9"/>
      <c r="I20" s="9"/>
      <c r="J20" s="9"/>
      <c r="K20" s="9"/>
      <c r="L20" s="9"/>
      <c r="M20" s="9"/>
      <c r="N20" s="9"/>
    </row>
  </sheetData>
  <mergeCells count="8">
    <mergeCell ref="B17:N17"/>
    <mergeCell ref="A19:N19"/>
    <mergeCell ref="A20:N20"/>
    <mergeCell ref="A1:N1"/>
    <mergeCell ref="A2:N2"/>
    <mergeCell ref="A4:N4"/>
    <mergeCell ref="A15:N15"/>
    <mergeCell ref="B16:N16"/>
  </mergeCells>
  <dataValidations count="1">
    <dataValidation type="whole" allowBlank="1" showErrorMessage="1" errorTitle="Weight 1-5" error="Use a whole number from 1 to 5." sqref="E7:I7" xr:uid="{00000000-0002-0000-0400-000000000000}">
      <formula1>1</formula1>
      <formula2>5</formula2>
    </dataValidation>
  </dataValidation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3"/>
  <sheetViews>
    <sheetView showGridLines="0" topLeftCell="A15" zoomScaleNormal="100" workbookViewId="0">
      <selection sqref="A1:F1"/>
    </sheetView>
  </sheetViews>
  <sheetFormatPr baseColWidth="10" defaultColWidth="8.6328125" defaultRowHeight="14.5" x14ac:dyDescent="0.35"/>
  <cols>
    <col min="1" max="1" width="4" customWidth="1"/>
    <col min="2" max="5" width="30" customWidth="1"/>
    <col min="6" max="6" width="20" customWidth="1"/>
  </cols>
  <sheetData>
    <row r="1" spans="1:6" ht="30" customHeight="1" x14ac:dyDescent="0.35">
      <c r="A1" s="13" t="s">
        <v>151</v>
      </c>
      <c r="B1" s="13"/>
      <c r="C1" s="13"/>
      <c r="D1" s="13"/>
      <c r="E1" s="13"/>
      <c r="F1" s="13"/>
    </row>
    <row r="2" spans="1:6" ht="15.75" customHeight="1" x14ac:dyDescent="0.35">
      <c r="A2" s="12" t="s">
        <v>152</v>
      </c>
      <c r="B2" s="12"/>
      <c r="C2" s="12"/>
      <c r="D2" s="12"/>
      <c r="E2" s="12"/>
      <c r="F2" s="12"/>
    </row>
    <row r="4" spans="1:6" ht="30" customHeight="1" x14ac:dyDescent="0.35">
      <c r="A4" s="11" t="s">
        <v>153</v>
      </c>
      <c r="B4" s="11"/>
      <c r="C4" s="11"/>
      <c r="D4" s="11"/>
      <c r="E4" s="11"/>
      <c r="F4" s="11"/>
    </row>
    <row r="6" spans="1:6" ht="21.75" customHeight="1" x14ac:dyDescent="0.35">
      <c r="A6" s="10" t="s">
        <v>154</v>
      </c>
      <c r="B6" s="10"/>
      <c r="C6" s="10"/>
      <c r="D6" s="10"/>
      <c r="E6" s="10"/>
      <c r="F6" s="10"/>
    </row>
    <row r="7" spans="1:6" ht="19.5" customHeight="1" x14ac:dyDescent="0.35">
      <c r="B7" s="14" t="s">
        <v>155</v>
      </c>
      <c r="C7" s="7"/>
      <c r="D7" s="7"/>
      <c r="E7" s="7"/>
      <c r="F7" s="7"/>
    </row>
    <row r="8" spans="1:6" ht="39.75" customHeight="1" x14ac:dyDescent="0.35">
      <c r="B8" s="14" t="s">
        <v>156</v>
      </c>
      <c r="C8" s="7" t="s">
        <v>157</v>
      </c>
      <c r="D8" s="7"/>
      <c r="E8" s="7"/>
      <c r="F8" s="7"/>
    </row>
    <row r="9" spans="1:6" ht="19.5" customHeight="1" x14ac:dyDescent="0.35">
      <c r="B9" s="14" t="s">
        <v>158</v>
      </c>
      <c r="C9" s="7"/>
      <c r="D9" s="7"/>
      <c r="E9" s="7"/>
      <c r="F9" s="7"/>
    </row>
    <row r="10" spans="1:6" ht="30" customHeight="1" x14ac:dyDescent="0.35">
      <c r="B10" s="14" t="s">
        <v>159</v>
      </c>
      <c r="C10" s="7"/>
      <c r="D10" s="7"/>
      <c r="E10" s="7"/>
      <c r="F10" s="7"/>
    </row>
    <row r="11" spans="1:6" ht="39.75" customHeight="1" x14ac:dyDescent="0.35">
      <c r="B11" s="14" t="s">
        <v>160</v>
      </c>
      <c r="C11" s="7"/>
      <c r="D11" s="7"/>
      <c r="E11" s="7"/>
      <c r="F11" s="7"/>
    </row>
    <row r="12" spans="1:6" ht="39.75" customHeight="1" x14ac:dyDescent="0.35">
      <c r="B12" s="14" t="s">
        <v>161</v>
      </c>
      <c r="C12" s="7"/>
      <c r="D12" s="7"/>
      <c r="E12" s="7"/>
      <c r="F12" s="7"/>
    </row>
    <row r="13" spans="1:6" ht="19.5" customHeight="1" x14ac:dyDescent="0.35">
      <c r="B13" s="14" t="s">
        <v>162</v>
      </c>
      <c r="C13" s="7"/>
      <c r="D13" s="7"/>
      <c r="E13" s="7"/>
      <c r="F13" s="7"/>
    </row>
    <row r="14" spans="1:6" ht="18" customHeight="1" x14ac:dyDescent="0.35">
      <c r="B14" s="14" t="s">
        <v>163</v>
      </c>
      <c r="C14" s="7"/>
      <c r="D14" s="7"/>
      <c r="E14" s="7"/>
      <c r="F14" s="7"/>
    </row>
    <row r="16" spans="1:6" ht="21.75" customHeight="1" x14ac:dyDescent="0.35">
      <c r="A16" s="10" t="s">
        <v>164</v>
      </c>
      <c r="B16" s="10"/>
      <c r="C16" s="10"/>
      <c r="D16" s="10"/>
      <c r="E16" s="10"/>
      <c r="F16" s="10"/>
    </row>
    <row r="17" spans="1:6" ht="19.5" customHeight="1" x14ac:dyDescent="0.35">
      <c r="B17" s="14" t="s">
        <v>165</v>
      </c>
      <c r="C17" s="7"/>
      <c r="D17" s="7"/>
      <c r="E17" s="7"/>
      <c r="F17" s="7"/>
    </row>
    <row r="18" spans="1:6" ht="25.5" customHeight="1" x14ac:dyDescent="0.35">
      <c r="B18" s="14" t="s">
        <v>166</v>
      </c>
      <c r="C18" s="7"/>
      <c r="D18" s="7"/>
      <c r="E18" s="7"/>
      <c r="F18" s="7"/>
    </row>
    <row r="19" spans="1:6" ht="19.5" customHeight="1" x14ac:dyDescent="0.35">
      <c r="B19" s="14" t="s">
        <v>167</v>
      </c>
      <c r="C19" s="7" t="s">
        <v>168</v>
      </c>
      <c r="D19" s="7"/>
      <c r="E19" s="7"/>
      <c r="F19" s="7"/>
    </row>
    <row r="20" spans="1:6" ht="33.75" customHeight="1" x14ac:dyDescent="0.35">
      <c r="B20" s="14" t="s">
        <v>169</v>
      </c>
      <c r="C20" s="7"/>
      <c r="D20" s="7"/>
      <c r="E20" s="7"/>
      <c r="F20" s="7"/>
    </row>
    <row r="21" spans="1:6" ht="18" customHeight="1" x14ac:dyDescent="0.35">
      <c r="B21" s="14" t="s">
        <v>170</v>
      </c>
      <c r="C21" s="7"/>
      <c r="D21" s="7"/>
      <c r="E21" s="7"/>
      <c r="F21" s="7"/>
    </row>
    <row r="22" spans="1:6" ht="19.5" customHeight="1" x14ac:dyDescent="0.35">
      <c r="B22" s="14" t="s">
        <v>171</v>
      </c>
      <c r="C22" s="7"/>
      <c r="D22" s="7"/>
      <c r="E22" s="7"/>
      <c r="F22" s="7"/>
    </row>
    <row r="24" spans="1:6" ht="21.75" customHeight="1" x14ac:dyDescent="0.35">
      <c r="A24" s="10" t="s">
        <v>172</v>
      </c>
      <c r="B24" s="10"/>
      <c r="C24" s="10"/>
      <c r="D24" s="10"/>
      <c r="E24" s="10"/>
      <c r="F24" s="10"/>
    </row>
    <row r="25" spans="1:6" ht="21.75" customHeight="1" x14ac:dyDescent="0.35">
      <c r="B25" s="27"/>
      <c r="C25" s="11" t="s">
        <v>173</v>
      </c>
      <c r="D25" s="11"/>
      <c r="E25" s="11"/>
      <c r="F25" s="11"/>
    </row>
    <row r="26" spans="1:6" ht="21.75" customHeight="1" x14ac:dyDescent="0.35">
      <c r="B26" s="27"/>
      <c r="C26" s="11" t="s">
        <v>174</v>
      </c>
      <c r="D26" s="11"/>
      <c r="E26" s="11"/>
      <c r="F26" s="11"/>
    </row>
    <row r="27" spans="1:6" ht="21.75" customHeight="1" x14ac:dyDescent="0.35">
      <c r="B27" s="27"/>
      <c r="C27" s="11" t="s">
        <v>175</v>
      </c>
      <c r="D27" s="11"/>
      <c r="E27" s="11"/>
      <c r="F27" s="11"/>
    </row>
    <row r="28" spans="1:6" ht="21.75" customHeight="1" x14ac:dyDescent="0.35">
      <c r="B28" s="27"/>
      <c r="C28" s="11" t="s">
        <v>176</v>
      </c>
      <c r="D28" s="11"/>
      <c r="E28" s="11"/>
      <c r="F28" s="11"/>
    </row>
    <row r="29" spans="1:6" ht="21.75" customHeight="1" x14ac:dyDescent="0.35">
      <c r="B29" s="27"/>
      <c r="C29" s="11" t="s">
        <v>177</v>
      </c>
      <c r="D29" s="11"/>
      <c r="E29" s="11"/>
      <c r="F29" s="11"/>
    </row>
    <row r="31" spans="1:6" ht="15" customHeight="1" x14ac:dyDescent="0.35">
      <c r="A31" s="1" t="s">
        <v>178</v>
      </c>
      <c r="B31" s="1"/>
      <c r="C31" s="1"/>
      <c r="D31" s="1"/>
      <c r="E31" s="1"/>
      <c r="F31" s="1"/>
    </row>
    <row r="33" spans="1:6" ht="15" customHeight="1" x14ac:dyDescent="0.35">
      <c r="A33" s="8" t="s">
        <v>179</v>
      </c>
      <c r="B33" s="8"/>
      <c r="C33" s="8"/>
      <c r="D33" s="8"/>
      <c r="E33" s="8"/>
      <c r="F33" s="8"/>
    </row>
  </sheetData>
  <mergeCells count="27">
    <mergeCell ref="A31:F31"/>
    <mergeCell ref="A33:F33"/>
    <mergeCell ref="C25:F25"/>
    <mergeCell ref="C26:F26"/>
    <mergeCell ref="C27:F27"/>
    <mergeCell ref="C28:F28"/>
    <mergeCell ref="C29:F29"/>
    <mergeCell ref="C19:F19"/>
    <mergeCell ref="C20:F20"/>
    <mergeCell ref="C21:F21"/>
    <mergeCell ref="C22:F22"/>
    <mergeCell ref="A24:F24"/>
    <mergeCell ref="C13:F13"/>
    <mergeCell ref="C14:F14"/>
    <mergeCell ref="A16:F16"/>
    <mergeCell ref="C17:F17"/>
    <mergeCell ref="C18:F18"/>
    <mergeCell ref="C8:F8"/>
    <mergeCell ref="C9:F9"/>
    <mergeCell ref="C10:F10"/>
    <mergeCell ref="C11:F11"/>
    <mergeCell ref="C12:F12"/>
    <mergeCell ref="A1:F1"/>
    <mergeCell ref="A2:F2"/>
    <mergeCell ref="A4:F4"/>
    <mergeCell ref="A6:F6"/>
    <mergeCell ref="C7:F7"/>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1"/>
  <sheetViews>
    <sheetView showGridLines="0" topLeftCell="A9" zoomScaleNormal="100" workbookViewId="0">
      <selection activeCell="L10" sqref="L10"/>
    </sheetView>
  </sheetViews>
  <sheetFormatPr baseColWidth="10" defaultColWidth="8.6328125" defaultRowHeight="14.5" x14ac:dyDescent="0.35"/>
  <cols>
    <col min="1" max="1" width="4" customWidth="1"/>
    <col min="2" max="2" width="6" customWidth="1"/>
    <col min="3" max="3" width="40" customWidth="1"/>
    <col min="4" max="4" width="8" customWidth="1"/>
    <col min="5" max="9" width="10" customWidth="1"/>
    <col min="10" max="10" width="12" customWidth="1"/>
    <col min="11" max="11" width="7" customWidth="1"/>
    <col min="12" max="12" width="10" customWidth="1"/>
    <col min="13" max="13" width="20" customWidth="1"/>
    <col min="14" max="14" width="40" customWidth="1"/>
  </cols>
  <sheetData>
    <row r="1" spans="1:14" ht="30" customHeight="1" x14ac:dyDescent="0.35">
      <c r="A1" s="13" t="s">
        <v>180</v>
      </c>
      <c r="B1" s="13"/>
      <c r="C1" s="13"/>
      <c r="D1" s="13"/>
      <c r="E1" s="13"/>
      <c r="F1" s="13"/>
      <c r="G1" s="13"/>
      <c r="H1" s="13"/>
      <c r="I1" s="13"/>
      <c r="J1" s="13"/>
      <c r="K1" s="13"/>
      <c r="L1" s="13"/>
      <c r="M1" s="13"/>
      <c r="N1" s="13"/>
    </row>
    <row r="2" spans="1:14" ht="15.75" customHeight="1" x14ac:dyDescent="0.35">
      <c r="A2" s="12" t="s">
        <v>181</v>
      </c>
      <c r="B2" s="12"/>
      <c r="C2" s="12"/>
      <c r="D2" s="12"/>
      <c r="E2" s="12"/>
      <c r="F2" s="12"/>
      <c r="G2" s="12"/>
      <c r="H2" s="12"/>
      <c r="I2" s="12"/>
      <c r="J2" s="12"/>
      <c r="K2" s="12"/>
      <c r="L2" s="12"/>
      <c r="M2" s="12"/>
      <c r="N2" s="12"/>
    </row>
    <row r="4" spans="1:14" ht="27.75" customHeight="1" x14ac:dyDescent="0.35">
      <c r="A4" s="11" t="s">
        <v>182</v>
      </c>
      <c r="B4" s="11"/>
      <c r="C4" s="11"/>
      <c r="D4" s="11"/>
      <c r="E4" s="11"/>
      <c r="F4" s="11"/>
      <c r="G4" s="11"/>
      <c r="H4" s="11"/>
      <c r="I4" s="11"/>
      <c r="J4" s="11"/>
      <c r="K4" s="11"/>
      <c r="L4" s="11"/>
      <c r="M4" s="11"/>
      <c r="N4" s="11"/>
    </row>
    <row r="5" spans="1:14" ht="19.5" customHeight="1" x14ac:dyDescent="0.35">
      <c r="A5" s="11" t="s">
        <v>183</v>
      </c>
      <c r="B5" s="11"/>
      <c r="C5" s="11"/>
      <c r="D5" s="11"/>
      <c r="E5" s="11"/>
      <c r="F5" s="11"/>
      <c r="G5" s="11"/>
      <c r="H5" s="11"/>
      <c r="I5" s="11"/>
      <c r="J5" s="11"/>
      <c r="K5" s="11"/>
      <c r="L5" s="11"/>
      <c r="M5" s="11"/>
      <c r="N5" s="11"/>
    </row>
    <row r="7" spans="1:14" ht="33.75" customHeight="1" x14ac:dyDescent="0.35">
      <c r="A7" s="15"/>
      <c r="B7" s="15" t="s">
        <v>100</v>
      </c>
      <c r="C7" s="15" t="s">
        <v>120</v>
      </c>
      <c r="D7" s="15" t="s">
        <v>24</v>
      </c>
      <c r="E7" s="15" t="s">
        <v>137</v>
      </c>
      <c r="F7" s="15" t="s">
        <v>138</v>
      </c>
      <c r="G7" s="15" t="s">
        <v>139</v>
      </c>
      <c r="H7" s="15" t="s">
        <v>140</v>
      </c>
      <c r="I7" s="15" t="s">
        <v>141</v>
      </c>
      <c r="J7" s="15" t="s">
        <v>142</v>
      </c>
      <c r="K7" s="15" t="s">
        <v>143</v>
      </c>
      <c r="L7" s="15" t="s">
        <v>144</v>
      </c>
      <c r="M7" s="15" t="s">
        <v>145</v>
      </c>
      <c r="N7" s="15" t="s">
        <v>146</v>
      </c>
    </row>
    <row r="8" spans="1:14" x14ac:dyDescent="0.35">
      <c r="C8" s="23" t="s">
        <v>184</v>
      </c>
      <c r="E8" s="30">
        <v>5</v>
      </c>
      <c r="F8" s="30">
        <v>3</v>
      </c>
      <c r="G8" s="30">
        <v>3</v>
      </c>
      <c r="H8" s="30">
        <v>4</v>
      </c>
      <c r="I8" s="30">
        <v>4</v>
      </c>
    </row>
    <row r="9" spans="1:14" ht="31.5" customHeight="1" x14ac:dyDescent="0.35">
      <c r="B9" s="26" t="s">
        <v>105</v>
      </c>
      <c r="C9" s="32" t="s">
        <v>185</v>
      </c>
      <c r="D9" s="29">
        <v>1</v>
      </c>
      <c r="E9" s="35">
        <v>4.8</v>
      </c>
      <c r="F9" s="35">
        <v>3</v>
      </c>
      <c r="G9" s="35">
        <v>2.5</v>
      </c>
      <c r="H9" s="35">
        <v>3.8</v>
      </c>
      <c r="I9" s="35">
        <v>4.5</v>
      </c>
      <c r="J9" s="36">
        <v>73.7</v>
      </c>
      <c r="K9" s="26">
        <v>1</v>
      </c>
      <c r="L9" s="35">
        <v>0.4</v>
      </c>
      <c r="M9" s="32" t="s">
        <v>138</v>
      </c>
      <c r="N9" s="32" t="s">
        <v>186</v>
      </c>
    </row>
    <row r="10" spans="1:14" ht="45" customHeight="1" x14ac:dyDescent="0.35">
      <c r="B10" s="26" t="s">
        <v>106</v>
      </c>
      <c r="C10" s="32" t="s">
        <v>187</v>
      </c>
      <c r="D10" s="29">
        <v>1</v>
      </c>
      <c r="E10" s="35">
        <v>4.5</v>
      </c>
      <c r="F10" s="35">
        <v>1.8</v>
      </c>
      <c r="G10" s="35">
        <v>1.5</v>
      </c>
      <c r="H10" s="35">
        <v>3.5</v>
      </c>
      <c r="I10" s="35">
        <v>4.3</v>
      </c>
      <c r="J10" s="36">
        <v>63.6</v>
      </c>
      <c r="K10" s="26">
        <v>2</v>
      </c>
      <c r="L10" s="37">
        <v>2</v>
      </c>
      <c r="M10" s="38" t="s">
        <v>138</v>
      </c>
      <c r="N10" s="38" t="s">
        <v>188</v>
      </c>
    </row>
    <row r="11" spans="1:14" ht="31.5" customHeight="1" x14ac:dyDescent="0.35">
      <c r="B11" s="26" t="s">
        <v>107</v>
      </c>
      <c r="C11" s="32" t="s">
        <v>189</v>
      </c>
      <c r="D11" s="30">
        <v>3</v>
      </c>
      <c r="E11" s="35">
        <v>1.2</v>
      </c>
      <c r="F11" s="35">
        <v>1.5</v>
      </c>
      <c r="G11" s="35">
        <v>2</v>
      </c>
      <c r="H11" s="35">
        <v>3.5</v>
      </c>
      <c r="I11" s="35">
        <v>3</v>
      </c>
      <c r="J11" s="36">
        <v>42.5</v>
      </c>
      <c r="K11" s="26">
        <v>5</v>
      </c>
      <c r="L11" s="35">
        <v>1</v>
      </c>
      <c r="M11" s="32" t="s">
        <v>137</v>
      </c>
      <c r="N11" s="32" t="s">
        <v>190</v>
      </c>
    </row>
    <row r="12" spans="1:14" ht="31.5" customHeight="1" x14ac:dyDescent="0.35">
      <c r="B12" s="26" t="s">
        <v>108</v>
      </c>
      <c r="C12" s="32" t="s">
        <v>191</v>
      </c>
      <c r="D12" s="30">
        <v>3</v>
      </c>
      <c r="E12" s="35">
        <v>1</v>
      </c>
      <c r="F12" s="35">
        <v>4.8</v>
      </c>
      <c r="G12" s="35">
        <v>5</v>
      </c>
      <c r="H12" s="35">
        <v>3</v>
      </c>
      <c r="I12" s="35">
        <v>2.8</v>
      </c>
      <c r="J12" s="36">
        <v>57.6</v>
      </c>
      <c r="K12" s="26">
        <v>3</v>
      </c>
      <c r="L12" s="35">
        <v>0.5</v>
      </c>
      <c r="M12" s="32" t="s">
        <v>140</v>
      </c>
      <c r="N12" s="32" t="s">
        <v>186</v>
      </c>
    </row>
    <row r="13" spans="1:14" ht="31.5" customHeight="1" x14ac:dyDescent="0.35">
      <c r="B13" s="26" t="s">
        <v>109</v>
      </c>
      <c r="C13" s="32" t="s">
        <v>192</v>
      </c>
      <c r="D13" s="30">
        <v>4</v>
      </c>
      <c r="E13" s="35">
        <v>1</v>
      </c>
      <c r="F13" s="35">
        <v>4.5</v>
      </c>
      <c r="G13" s="35">
        <v>4.5</v>
      </c>
      <c r="H13" s="35">
        <v>4.5</v>
      </c>
      <c r="I13" s="35">
        <v>1.5</v>
      </c>
      <c r="J13" s="36">
        <v>56</v>
      </c>
      <c r="K13" s="26">
        <v>4</v>
      </c>
      <c r="L13" s="35">
        <v>0.3</v>
      </c>
      <c r="M13" s="32" t="s">
        <v>141</v>
      </c>
      <c r="N13" s="32" t="s">
        <v>186</v>
      </c>
    </row>
    <row r="15" spans="1:14" ht="21.75" customHeight="1" x14ac:dyDescent="0.35">
      <c r="A15" s="10" t="s">
        <v>193</v>
      </c>
      <c r="B15" s="10"/>
      <c r="C15" s="10"/>
      <c r="D15" s="10"/>
      <c r="E15" s="10"/>
      <c r="F15" s="10"/>
      <c r="G15" s="10"/>
      <c r="H15" s="10"/>
      <c r="I15" s="10"/>
      <c r="J15" s="10"/>
      <c r="K15" s="10"/>
      <c r="L15" s="10"/>
      <c r="M15" s="10"/>
      <c r="N15" s="10"/>
    </row>
    <row r="16" spans="1:14" ht="30" customHeight="1" x14ac:dyDescent="0.35">
      <c r="B16" s="11" t="s">
        <v>194</v>
      </c>
      <c r="C16" s="11"/>
      <c r="D16" s="11"/>
      <c r="E16" s="11"/>
      <c r="F16" s="11"/>
      <c r="G16" s="11"/>
      <c r="H16" s="11"/>
      <c r="I16" s="11"/>
      <c r="J16" s="11"/>
      <c r="K16" s="11"/>
      <c r="L16" s="11"/>
      <c r="M16" s="11"/>
      <c r="N16" s="11"/>
    </row>
    <row r="17" spans="1:14" ht="30" customHeight="1" x14ac:dyDescent="0.35">
      <c r="B17" s="11" t="s">
        <v>195</v>
      </c>
      <c r="C17" s="11"/>
      <c r="D17" s="11"/>
      <c r="E17" s="11"/>
      <c r="F17" s="11"/>
      <c r="G17" s="11"/>
      <c r="H17" s="11"/>
      <c r="I17" s="11"/>
      <c r="J17" s="11"/>
      <c r="K17" s="11"/>
      <c r="L17" s="11"/>
      <c r="M17" s="11"/>
      <c r="N17" s="11"/>
    </row>
    <row r="18" spans="1:14" ht="30" customHeight="1" x14ac:dyDescent="0.35">
      <c r="B18" s="11" t="s">
        <v>196</v>
      </c>
      <c r="C18" s="11"/>
      <c r="D18" s="11"/>
      <c r="E18" s="11"/>
      <c r="F18" s="11"/>
      <c r="G18" s="11"/>
      <c r="H18" s="11"/>
      <c r="I18" s="11"/>
      <c r="J18" s="11"/>
      <c r="K18" s="11"/>
      <c r="L18" s="11"/>
      <c r="M18" s="11"/>
      <c r="N18" s="11"/>
    </row>
    <row r="19" spans="1:14" ht="30" customHeight="1" x14ac:dyDescent="0.35">
      <c r="B19" s="11" t="s">
        <v>197</v>
      </c>
      <c r="C19" s="11"/>
      <c r="D19" s="11"/>
      <c r="E19" s="11"/>
      <c r="F19" s="11"/>
      <c r="G19" s="11"/>
      <c r="H19" s="11"/>
      <c r="I19" s="11"/>
      <c r="J19" s="11"/>
      <c r="K19" s="11"/>
      <c r="L19" s="11"/>
      <c r="M19" s="11"/>
      <c r="N19" s="11"/>
    </row>
    <row r="21" spans="1:14" ht="15" customHeight="1" x14ac:dyDescent="0.35">
      <c r="A21" s="8" t="s">
        <v>198</v>
      </c>
      <c r="B21" s="8"/>
      <c r="C21" s="8"/>
      <c r="D21" s="8"/>
      <c r="E21" s="8"/>
      <c r="F21" s="8"/>
      <c r="G21" s="8"/>
      <c r="H21" s="8"/>
      <c r="I21" s="8"/>
      <c r="J21" s="8"/>
      <c r="K21" s="8"/>
      <c r="L21" s="8"/>
      <c r="M21" s="8"/>
      <c r="N21" s="8"/>
    </row>
  </sheetData>
  <mergeCells count="10">
    <mergeCell ref="B16:N16"/>
    <mergeCell ref="B17:N17"/>
    <mergeCell ref="B18:N18"/>
    <mergeCell ref="B19:N19"/>
    <mergeCell ref="A21:N21"/>
    <mergeCell ref="A1:N1"/>
    <mergeCell ref="A2:N2"/>
    <mergeCell ref="A4:N4"/>
    <mergeCell ref="A5:N5"/>
    <mergeCell ref="A15:N15"/>
  </mergeCells>
  <pageMargins left="0.25" right="0.25"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Regneark</vt:lpstr>
      </vt:variant>
      <vt:variant>
        <vt:i4>7</vt:i4>
      </vt:variant>
    </vt:vector>
  </HeadingPairs>
  <TitlesOfParts>
    <vt:vector size="7" baseType="lpstr">
      <vt:lpstr>Start Here</vt:lpstr>
      <vt:lpstr>1 Generate</vt:lpstr>
      <vt:lpstr>2 Options</vt:lpstr>
      <vt:lpstr>3 Score</vt:lpstr>
      <vt:lpstr>4 Compare</vt:lpstr>
      <vt:lpstr>5 Decision</vt:lpstr>
      <vt:lpstr>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Sissel Pedersen Lundeby</cp:lastModifiedBy>
  <cp:revision>0</cp:revision>
  <cp:lastPrinted>2026-08-12T17:18:07Z</cp:lastPrinted>
  <dcterms:created xsi:type="dcterms:W3CDTF">2026-08-12T11:04:17Z</dcterms:created>
  <dcterms:modified xsi:type="dcterms:W3CDTF">2026-08-12T17:31:29Z</dcterms:modified>
  <dc:language>en-US</dc:language>
</cp:coreProperties>
</file>